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ponomarenko\Desktop\Тендер\17-03\"/>
    </mc:Choice>
  </mc:AlternateContent>
  <bookViews>
    <workbookView xWindow="0" yWindow="0" windowWidth="23040" windowHeight="9195"/>
  </bookViews>
  <sheets>
    <sheet name="17-03" sheetId="1" r:id="rId1"/>
  </sheets>
  <definedNames>
    <definedName name="_xlnm.Print_Area" localSheetId="0">'17-03'!$A$1:$K$58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F12" i="1"/>
  <c r="F49" i="1"/>
  <c r="F50" i="1"/>
  <c r="F51" i="1"/>
  <c r="K41" i="1"/>
  <c r="K44" i="1"/>
  <c r="K26" i="1" l="1"/>
  <c r="K40" i="1"/>
  <c r="K39" i="1"/>
  <c r="K38" i="1"/>
  <c r="K46" i="1" s="1"/>
  <c r="F45" i="1"/>
  <c r="F44" i="1"/>
  <c r="F43" i="1"/>
  <c r="F42" i="1"/>
  <c r="F41" i="1"/>
  <c r="F40" i="1"/>
  <c r="F39" i="1"/>
  <c r="F38" i="1"/>
  <c r="K27" i="1"/>
  <c r="F31" i="1"/>
  <c r="F30" i="1"/>
  <c r="K24" i="1"/>
  <c r="F27" i="1"/>
  <c r="F24" i="1"/>
  <c r="K20" i="1"/>
  <c r="F20" i="1"/>
  <c r="K21" i="1"/>
  <c r="F17" i="1"/>
  <c r="K11" i="1"/>
  <c r="F11" i="1"/>
  <c r="K10" i="1"/>
  <c r="F10" i="1"/>
  <c r="K9" i="1"/>
  <c r="F9" i="1"/>
  <c r="K8" i="1"/>
  <c r="F8" i="1"/>
  <c r="K7" i="1"/>
  <c r="F7" i="1"/>
  <c r="K6" i="1"/>
  <c r="F6" i="1"/>
  <c r="K5" i="1"/>
  <c r="F5" i="1"/>
  <c r="F35" i="1"/>
  <c r="F34" i="1"/>
  <c r="F33" i="1"/>
  <c r="F32" i="1"/>
  <c r="K29" i="1"/>
  <c r="F29" i="1"/>
  <c r="K28" i="1"/>
  <c r="F28" i="1"/>
  <c r="F26" i="1"/>
  <c r="K25" i="1"/>
  <c r="F25" i="1"/>
  <c r="F21" i="1"/>
  <c r="K19" i="1"/>
  <c r="F19" i="1"/>
  <c r="K18" i="1"/>
  <c r="F18" i="1"/>
  <c r="K17" i="1"/>
  <c r="K16" i="1"/>
  <c r="F16" i="1"/>
  <c r="K15" i="1"/>
  <c r="F15" i="1"/>
  <c r="K14" i="1"/>
  <c r="F14" i="1"/>
  <c r="K12" i="1" l="1"/>
  <c r="F22" i="1"/>
  <c r="F36" i="1"/>
  <c r="F46" i="1"/>
  <c r="K22" i="1"/>
  <c r="K36" i="1"/>
  <c r="F47" i="1" l="1"/>
  <c r="F52" i="1" l="1"/>
  <c r="F54" i="1" s="1"/>
  <c r="F53" i="1" s="1"/>
</calcChain>
</file>

<file path=xl/sharedStrings.xml><?xml version="1.0" encoding="utf-8"?>
<sst xmlns="http://schemas.openxmlformats.org/spreadsheetml/2006/main" count="166" uniqueCount="88">
  <si>
    <t>послуга</t>
  </si>
  <si>
    <t>кв.м</t>
  </si>
  <si>
    <t>шт</t>
  </si>
  <si>
    <t>м/п</t>
  </si>
  <si>
    <t>Всього з ПДВ</t>
  </si>
  <si>
    <t>куб.м</t>
  </si>
  <si>
    <t>Обробка швів бітумом</t>
  </si>
  <si>
    <t>Нарізання швів в бетоні та асфальтобетоні</t>
  </si>
  <si>
    <t>Монтаж армованого бетону під основу дренажного лотка</t>
  </si>
  <si>
    <t>Розробка грунта вручну</t>
  </si>
  <si>
    <t>Зворотня засипка  грунта вручну з тромбуванням</t>
  </si>
  <si>
    <t>Улаштування корита</t>
  </si>
  <si>
    <t>Улаштування основи з щебня Н-25см</t>
  </si>
  <si>
    <t>Демонтаж асфальтобетону та бетону</t>
  </si>
  <si>
    <t xml:space="preserve">Монтаж труби </t>
  </si>
  <si>
    <t>Улаштування проміжного колодязя з засувкою</t>
  </si>
  <si>
    <t>м3</t>
  </si>
  <si>
    <t xml:space="preserve">№ </t>
  </si>
  <si>
    <t>Од. вим</t>
  </si>
  <si>
    <t>Кіл-ть</t>
  </si>
  <si>
    <t>Матеріали</t>
  </si>
  <si>
    <t>Найменування</t>
  </si>
  <si>
    <t>м2</t>
  </si>
  <si>
    <t>Всього : Вартість робіт</t>
  </si>
  <si>
    <t>Всього : Вартість матеріалів</t>
  </si>
  <si>
    <t xml:space="preserve">Демонтаж  бетона </t>
  </si>
  <si>
    <t>Бетон в-15</t>
  </si>
  <si>
    <t>Розбирання ФЄМ</t>
  </si>
  <si>
    <t>Гарцовка</t>
  </si>
  <si>
    <t>т</t>
  </si>
  <si>
    <t>Розбирання поребрика відмостки операторної</t>
  </si>
  <si>
    <t>м\п</t>
  </si>
  <si>
    <t>Цемент м500</t>
  </si>
  <si>
    <t>міш</t>
  </si>
  <si>
    <t>Очистка ФЄМ</t>
  </si>
  <si>
    <t>Поребрик</t>
  </si>
  <si>
    <t>м</t>
  </si>
  <si>
    <t>Влаштування поребрика</t>
  </si>
  <si>
    <t>Розхідні материали</t>
  </si>
  <si>
    <t>Послуга</t>
  </si>
  <si>
    <t>Монтаж покриття з ФЄМ</t>
  </si>
  <si>
    <t>Дорожні покриття.</t>
  </si>
  <si>
    <t>Демонтаж бордюра дорожньго</t>
  </si>
  <si>
    <t>Борт дорожній</t>
  </si>
  <si>
    <t>Монтаж бордюра дорожньго</t>
  </si>
  <si>
    <t>Асфальтобетон крупнозернистий з доставкою</t>
  </si>
  <si>
    <t>тон</t>
  </si>
  <si>
    <t>Нарізка швів в асфальтобетоні та бетоні</t>
  </si>
  <si>
    <t>Мастика бітумна</t>
  </si>
  <si>
    <t>кг</t>
  </si>
  <si>
    <t xml:space="preserve">Демонтаж  асфальтобетона </t>
  </si>
  <si>
    <t>Обробка основи бітумом</t>
  </si>
  <si>
    <t>Асфальтування 1-й слой 4см</t>
  </si>
  <si>
    <t>Всього : Вартість робіт та матеріалів</t>
  </si>
  <si>
    <t>Відмостка навколо операторної.</t>
  </si>
  <si>
    <t>Улаштування пандуса</t>
  </si>
  <si>
    <t>Решітка стандартпарк "СІТІ" 60/40 з піддоном</t>
  </si>
  <si>
    <t>Улаштування решітки стандартпарк на вході воператорну</t>
  </si>
  <si>
    <t xml:space="preserve">Розбирання поребрика </t>
  </si>
  <si>
    <t>Лоток СТАНДАРТПАРК Е600 з доставкою</t>
  </si>
  <si>
    <t>Монтаж лотків СТАНДАРТПАРК Е600 з улаштуванням бетонної, армованоїоснови</t>
  </si>
  <si>
    <t>Арматура 12</t>
  </si>
  <si>
    <t>Щебінь</t>
  </si>
  <si>
    <t>Пісок</t>
  </si>
  <si>
    <t>Труба каналізаційна для зовнішніх робіт д=150мм</t>
  </si>
  <si>
    <t>Зворотня засипка  грунта, піска вручну з тромбуванням</t>
  </si>
  <si>
    <t>Адмінистративні, накладні витрати та прибуток</t>
  </si>
  <si>
    <t>Вивезення сміття з погрузкою</t>
  </si>
  <si>
    <t>Плитка тротуарна сіра 100*200*60</t>
  </si>
  <si>
    <t>Плитка тротуарна 100*200*80</t>
  </si>
  <si>
    <t>Асфальтування 2-й слой 5см</t>
  </si>
  <si>
    <t>Умови оплати__________________</t>
  </si>
  <si>
    <t>Завдання по ремонту  дорожнього  покриття на АЗС №17-03 Полтавська область, Лубенський район, М-03 (Траса Харьків-Київ, ділянка Лубни-Пірятин, с. Пишне).</t>
  </si>
  <si>
    <t xml:space="preserve">Улаштування прийомного лотка </t>
  </si>
  <si>
    <t>Решітка дощоприймальна чавунна 600*400</t>
  </si>
  <si>
    <t>Бетонний дорожній дощеприймач під решітку 600*400</t>
  </si>
  <si>
    <t>Розхідні материали (бетонний колодязь для засувки, люк, засувка, відводи, труба, фланці та інше)</t>
  </si>
  <si>
    <t>Строк виконання_______________календарних днів.</t>
  </si>
  <si>
    <t>Ціна грн, без ПДВ</t>
  </si>
  <si>
    <t>Вартість, грн. без ПДВ</t>
  </si>
  <si>
    <t>Роботи</t>
  </si>
  <si>
    <t>Всього без ПДВ</t>
  </si>
  <si>
    <t>ПДВ (20%)</t>
  </si>
  <si>
    <t>Ремонт площадки з ФЕМ заправної галереї та площадки зливу бензовозу.</t>
  </si>
  <si>
    <t>Транспортні витрати</t>
  </si>
  <si>
    <t>Витрати пов'язані з виконанням робіт</t>
  </si>
  <si>
    <t>Улаштування колодязів дощепримачів</t>
  </si>
  <si>
    <t>Гарантійний термін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</si>
</sst>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0_р_."/>
    <numFmt numFmtId="165" formatCode="0.0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4"/>
      <name val="Calibri"/>
      <family val="2"/>
      <charset val="204"/>
    </font>
    <font>
      <sz val="11"/>
      <color theme="1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b/>
      <sz val="16"/>
      <color rgb="FFFF0000"/>
      <name val="Arial"/>
      <family val="2"/>
      <charset val="204"/>
    </font>
    <font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rgb="FF21212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5" fillId="2" borderId="0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2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2" fontId="23" fillId="0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4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/>
    </xf>
    <xf numFmtId="2" fontId="22" fillId="2" borderId="1" xfId="0" applyNumberFormat="1" applyFont="1" applyFill="1" applyBorder="1" applyAlignment="1">
      <alignment horizontal="center" vertical="center"/>
    </xf>
    <xf numFmtId="2" fontId="21" fillId="2" borderId="1" xfId="4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2" fontId="26" fillId="2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4" fontId="28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165" fontId="22" fillId="2" borderId="1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2" fontId="19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29" fillId="2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2" fillId="2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4" fillId="2" borderId="0" xfId="0" applyFont="1" applyFill="1" applyAlignment="1">
      <alignment horizontal="left" vertical="center" wrapText="1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2" fontId="14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vertical="center"/>
    </xf>
    <xf numFmtId="0" fontId="5" fillId="2" borderId="0" xfId="0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7" fillId="2" borderId="1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2" fillId="2" borderId="0" xfId="0" applyFont="1" applyFill="1" applyAlignment="1">
      <alignment vertical="center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2" fontId="22" fillId="0" borderId="1" xfId="4" applyNumberFormat="1" applyFont="1" applyBorder="1" applyAlignment="1">
      <alignment horizontal="center" vertical="center" wrapText="1"/>
    </xf>
    <xf numFmtId="2" fontId="23" fillId="0" borderId="1" xfId="4" applyNumberFormat="1" applyFont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4" fontId="22" fillId="2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2" fontId="21" fillId="0" borderId="1" xfId="4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32" fillId="0" borderId="1" xfId="0" applyNumberFormat="1" applyFont="1" applyFill="1" applyBorder="1" applyAlignment="1">
      <alignment horizontal="center" vertical="center"/>
    </xf>
    <xf numFmtId="1" fontId="33" fillId="0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left" vertical="center"/>
    </xf>
    <xf numFmtId="0" fontId="14" fillId="2" borderId="0" xfId="0" applyFont="1" applyFill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34" fillId="2" borderId="0" xfId="0" applyFont="1" applyFill="1" applyAlignment="1">
      <alignment vertical="center"/>
    </xf>
    <xf numFmtId="0" fontId="14" fillId="2" borderId="2" xfId="0" applyFont="1" applyFill="1" applyBorder="1" applyAlignment="1">
      <alignment horizontal="left" vertical="center"/>
    </xf>
  </cellXfs>
  <cellStyles count="5">
    <cellStyle name="Normal 2 10" xfId="3"/>
    <cellStyle name="Обычный" xfId="0" builtinId="0"/>
    <cellStyle name="Обычный 2 2" xfId="2"/>
    <cellStyle name="Финансовый" xfId="4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BreakPreview" zoomScaleNormal="100" zoomScaleSheetLayoutView="100" zoomScalePageLayoutView="53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41" sqref="G41"/>
    </sheetView>
  </sheetViews>
  <sheetFormatPr defaultColWidth="8.7109375" defaultRowHeight="21" x14ac:dyDescent="0.25"/>
  <cols>
    <col min="1" max="1" width="7.7109375" style="81" customWidth="1"/>
    <col min="2" max="2" width="49.140625" style="82" customWidth="1"/>
    <col min="3" max="3" width="12.42578125" style="82" customWidth="1"/>
    <col min="4" max="4" width="11.140625" style="82" customWidth="1"/>
    <col min="5" max="5" width="11.7109375" style="82" customWidth="1"/>
    <col min="6" max="6" width="13.42578125" style="83" customWidth="1"/>
    <col min="7" max="7" width="45.85546875" style="84" customWidth="1"/>
    <col min="8" max="8" width="8.7109375" style="85"/>
    <col min="9" max="9" width="9.42578125" style="85" bestFit="1" customWidth="1"/>
    <col min="10" max="10" width="9.5703125" style="85" customWidth="1"/>
    <col min="11" max="11" width="12" style="85" customWidth="1"/>
    <col min="12" max="12" width="10.42578125" style="85" bestFit="1" customWidth="1"/>
    <col min="13" max="16384" width="8.7109375" style="85"/>
  </cols>
  <sheetData>
    <row r="1" spans="1:12" s="53" customFormat="1" ht="29.45" customHeight="1" x14ac:dyDescent="0.25">
      <c r="A1" s="109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2" s="55" customFormat="1" ht="19.149999999999999" customHeight="1" x14ac:dyDescent="0.25">
      <c r="A2" s="113" t="s">
        <v>17</v>
      </c>
      <c r="B2" s="104" t="s">
        <v>80</v>
      </c>
      <c r="C2" s="105"/>
      <c r="D2" s="105"/>
      <c r="E2" s="105"/>
      <c r="F2" s="105"/>
      <c r="G2" s="113" t="s">
        <v>20</v>
      </c>
      <c r="H2" s="113"/>
      <c r="I2" s="113"/>
      <c r="J2" s="113"/>
      <c r="K2" s="113"/>
      <c r="L2" s="54"/>
    </row>
    <row r="3" spans="1:12" s="55" customFormat="1" ht="34.9" customHeight="1" x14ac:dyDescent="0.25">
      <c r="A3" s="105"/>
      <c r="B3" s="91" t="s">
        <v>21</v>
      </c>
      <c r="C3" s="92" t="s">
        <v>18</v>
      </c>
      <c r="D3" s="91" t="s">
        <v>19</v>
      </c>
      <c r="E3" s="93" t="s">
        <v>78</v>
      </c>
      <c r="F3" s="93" t="s">
        <v>79</v>
      </c>
      <c r="G3" s="92" t="s">
        <v>21</v>
      </c>
      <c r="H3" s="92" t="s">
        <v>18</v>
      </c>
      <c r="I3" s="94" t="s">
        <v>19</v>
      </c>
      <c r="J3" s="93" t="s">
        <v>78</v>
      </c>
      <c r="K3" s="93" t="s">
        <v>79</v>
      </c>
      <c r="L3" s="54"/>
    </row>
    <row r="4" spans="1:12" s="55" customFormat="1" ht="19.149999999999999" customHeight="1" x14ac:dyDescent="0.25">
      <c r="A4" s="108" t="s">
        <v>54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54"/>
    </row>
    <row r="5" spans="1:12" s="57" customFormat="1" ht="12.75" x14ac:dyDescent="0.25">
      <c r="A5" s="21">
        <v>1</v>
      </c>
      <c r="B5" s="22" t="s">
        <v>25</v>
      </c>
      <c r="C5" s="21" t="s">
        <v>16</v>
      </c>
      <c r="D5" s="6">
        <v>0.7</v>
      </c>
      <c r="E5" s="5"/>
      <c r="F5" s="6">
        <f t="shared" ref="F5" si="0">E5*D5</f>
        <v>0</v>
      </c>
      <c r="G5" s="23" t="s">
        <v>26</v>
      </c>
      <c r="H5" s="24" t="s">
        <v>16</v>
      </c>
      <c r="I5" s="9">
        <v>0.7</v>
      </c>
      <c r="J5" s="5"/>
      <c r="K5" s="25">
        <f>J5*I5</f>
        <v>0</v>
      </c>
      <c r="L5" s="56"/>
    </row>
    <row r="6" spans="1:12" s="57" customFormat="1" ht="12.75" x14ac:dyDescent="0.25">
      <c r="A6" s="26">
        <v>2</v>
      </c>
      <c r="B6" s="27" t="s">
        <v>27</v>
      </c>
      <c r="C6" s="26" t="s">
        <v>22</v>
      </c>
      <c r="D6" s="28">
        <v>48</v>
      </c>
      <c r="E6" s="29"/>
      <c r="F6" s="28">
        <f>E6*D6</f>
        <v>0</v>
      </c>
      <c r="G6" s="30" t="s">
        <v>28</v>
      </c>
      <c r="H6" s="13" t="s">
        <v>29</v>
      </c>
      <c r="I6" s="9">
        <v>4</v>
      </c>
      <c r="J6" s="5"/>
      <c r="K6" s="25">
        <f>J6*I6</f>
        <v>0</v>
      </c>
      <c r="L6" s="56"/>
    </row>
    <row r="7" spans="1:12" s="57" customFormat="1" ht="12.75" x14ac:dyDescent="0.25">
      <c r="A7" s="26">
        <v>3</v>
      </c>
      <c r="B7" s="27" t="s">
        <v>30</v>
      </c>
      <c r="C7" s="26" t="s">
        <v>31</v>
      </c>
      <c r="D7" s="28">
        <v>56</v>
      </c>
      <c r="E7" s="29"/>
      <c r="F7" s="28">
        <f>E7*D7</f>
        <v>0</v>
      </c>
      <c r="G7" s="23" t="s">
        <v>32</v>
      </c>
      <c r="H7" s="24" t="s">
        <v>33</v>
      </c>
      <c r="I7" s="9">
        <v>5</v>
      </c>
      <c r="J7" s="5"/>
      <c r="K7" s="25">
        <f>J7*I7</f>
        <v>0</v>
      </c>
      <c r="L7" s="56"/>
    </row>
    <row r="8" spans="1:12" s="57" customFormat="1" ht="12.75" x14ac:dyDescent="0.25">
      <c r="A8" s="21">
        <v>4</v>
      </c>
      <c r="B8" s="27" t="s">
        <v>55</v>
      </c>
      <c r="C8" s="26" t="s">
        <v>0</v>
      </c>
      <c r="D8" s="28">
        <v>1</v>
      </c>
      <c r="E8" s="29"/>
      <c r="F8" s="28">
        <f>E8*D8</f>
        <v>0</v>
      </c>
      <c r="G8" s="30" t="s">
        <v>68</v>
      </c>
      <c r="H8" s="13" t="s">
        <v>22</v>
      </c>
      <c r="I8" s="9">
        <v>48</v>
      </c>
      <c r="J8" s="5"/>
      <c r="K8" s="95">
        <f>I8*J8</f>
        <v>0</v>
      </c>
      <c r="L8" s="56"/>
    </row>
    <row r="9" spans="1:12" s="57" customFormat="1" ht="12.75" x14ac:dyDescent="0.25">
      <c r="A9" s="21">
        <v>5</v>
      </c>
      <c r="B9" s="27" t="s">
        <v>57</v>
      </c>
      <c r="C9" s="26" t="s">
        <v>0</v>
      </c>
      <c r="D9" s="28">
        <v>1</v>
      </c>
      <c r="E9" s="29"/>
      <c r="F9" s="28">
        <f t="shared" ref="F9:F10" si="1">E9*D9</f>
        <v>0</v>
      </c>
      <c r="G9" s="23" t="s">
        <v>35</v>
      </c>
      <c r="H9" s="24" t="s">
        <v>36</v>
      </c>
      <c r="I9" s="9">
        <v>56</v>
      </c>
      <c r="J9" s="5"/>
      <c r="K9" s="25">
        <f>J9*I9</f>
        <v>0</v>
      </c>
      <c r="L9" s="56"/>
    </row>
    <row r="10" spans="1:12" s="57" customFormat="1" ht="12.75" x14ac:dyDescent="0.25">
      <c r="A10" s="26">
        <v>6</v>
      </c>
      <c r="B10" s="22" t="s">
        <v>37</v>
      </c>
      <c r="C10" s="21" t="s">
        <v>31</v>
      </c>
      <c r="D10" s="6">
        <v>56</v>
      </c>
      <c r="E10" s="5"/>
      <c r="F10" s="6">
        <f t="shared" si="1"/>
        <v>0</v>
      </c>
      <c r="G10" s="7" t="s">
        <v>56</v>
      </c>
      <c r="H10" s="26" t="s">
        <v>2</v>
      </c>
      <c r="I10" s="31">
        <v>4</v>
      </c>
      <c r="J10" s="29"/>
      <c r="K10" s="32">
        <f>J10*I10</f>
        <v>0</v>
      </c>
      <c r="L10" s="56"/>
    </row>
    <row r="11" spans="1:12" s="57" customFormat="1" ht="12.75" x14ac:dyDescent="0.25">
      <c r="A11" s="26">
        <v>7</v>
      </c>
      <c r="B11" s="22" t="s">
        <v>40</v>
      </c>
      <c r="C11" s="21" t="s">
        <v>22</v>
      </c>
      <c r="D11" s="6">
        <v>48</v>
      </c>
      <c r="E11" s="5"/>
      <c r="F11" s="6">
        <f t="shared" ref="F11" si="2">E11*D11</f>
        <v>0</v>
      </c>
      <c r="G11" s="7" t="s">
        <v>38</v>
      </c>
      <c r="H11" s="26" t="s">
        <v>39</v>
      </c>
      <c r="I11" s="31">
        <v>1</v>
      </c>
      <c r="J11" s="29"/>
      <c r="K11" s="32">
        <f>J11*I11</f>
        <v>0</v>
      </c>
      <c r="L11" s="56"/>
    </row>
    <row r="12" spans="1:12" s="58" customFormat="1" ht="12.75" x14ac:dyDescent="0.25">
      <c r="A12" s="11"/>
      <c r="B12" s="14" t="s">
        <v>23</v>
      </c>
      <c r="C12" s="15"/>
      <c r="D12" s="16"/>
      <c r="E12" s="17"/>
      <c r="F12" s="17">
        <f>SUM(F5:F11)</f>
        <v>0</v>
      </c>
      <c r="G12" s="18" t="s">
        <v>24</v>
      </c>
      <c r="H12" s="19"/>
      <c r="I12" s="20"/>
      <c r="J12" s="17"/>
      <c r="K12" s="96">
        <f>SUM(K5:K11)</f>
        <v>0</v>
      </c>
      <c r="L12" s="56"/>
    </row>
    <row r="13" spans="1:12" s="55" customFormat="1" ht="21" customHeight="1" x14ac:dyDescent="0.25">
      <c r="A13" s="108" t="s">
        <v>83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54"/>
    </row>
    <row r="14" spans="1:12" s="57" customFormat="1" ht="12.75" x14ac:dyDescent="0.25">
      <c r="A14" s="21">
        <v>1</v>
      </c>
      <c r="B14" s="22" t="s">
        <v>25</v>
      </c>
      <c r="C14" s="21" t="s">
        <v>16</v>
      </c>
      <c r="D14" s="6">
        <v>5.5</v>
      </c>
      <c r="E14" s="5"/>
      <c r="F14" s="6">
        <f t="shared" ref="F14:F21" si="3">E14*D14</f>
        <v>0</v>
      </c>
      <c r="G14" s="23" t="s">
        <v>26</v>
      </c>
      <c r="H14" s="24" t="s">
        <v>16</v>
      </c>
      <c r="I14" s="9">
        <v>5</v>
      </c>
      <c r="J14" s="5"/>
      <c r="K14" s="25">
        <f>J14*I14</f>
        <v>0</v>
      </c>
      <c r="L14" s="56"/>
    </row>
    <row r="15" spans="1:12" s="57" customFormat="1" ht="12.75" x14ac:dyDescent="0.25">
      <c r="A15" s="26">
        <v>2</v>
      </c>
      <c r="B15" s="27" t="s">
        <v>27</v>
      </c>
      <c r="C15" s="26" t="s">
        <v>22</v>
      </c>
      <c r="D15" s="28">
        <v>132</v>
      </c>
      <c r="E15" s="29"/>
      <c r="F15" s="28">
        <f>E15*D15</f>
        <v>0</v>
      </c>
      <c r="G15" s="30" t="s">
        <v>28</v>
      </c>
      <c r="H15" s="13" t="s">
        <v>29</v>
      </c>
      <c r="I15" s="9">
        <v>13.2</v>
      </c>
      <c r="J15" s="5"/>
      <c r="K15" s="25">
        <f>J15*I15</f>
        <v>0</v>
      </c>
      <c r="L15" s="56"/>
    </row>
    <row r="16" spans="1:12" s="57" customFormat="1" ht="12.75" x14ac:dyDescent="0.25">
      <c r="A16" s="26">
        <v>3</v>
      </c>
      <c r="B16" s="27" t="s">
        <v>58</v>
      </c>
      <c r="C16" s="26" t="s">
        <v>31</v>
      </c>
      <c r="D16" s="28">
        <v>30</v>
      </c>
      <c r="E16" s="29"/>
      <c r="F16" s="28">
        <f>E16*D16</f>
        <v>0</v>
      </c>
      <c r="G16" s="23" t="s">
        <v>32</v>
      </c>
      <c r="H16" s="24" t="s">
        <v>33</v>
      </c>
      <c r="I16" s="9">
        <v>10</v>
      </c>
      <c r="J16" s="5"/>
      <c r="K16" s="25">
        <f>J16*I16</f>
        <v>0</v>
      </c>
      <c r="L16" s="56"/>
    </row>
    <row r="17" spans="1:12" s="57" customFormat="1" ht="12.75" x14ac:dyDescent="0.25">
      <c r="A17" s="21">
        <v>4</v>
      </c>
      <c r="B17" s="27" t="s">
        <v>7</v>
      </c>
      <c r="C17" s="26" t="s">
        <v>31</v>
      </c>
      <c r="D17" s="28">
        <v>60</v>
      </c>
      <c r="E17" s="29"/>
      <c r="F17" s="28">
        <f>E17*D17</f>
        <v>0</v>
      </c>
      <c r="G17" s="30" t="s">
        <v>69</v>
      </c>
      <c r="H17" s="13" t="s">
        <v>22</v>
      </c>
      <c r="I17" s="9">
        <v>72</v>
      </c>
      <c r="J17" s="5"/>
      <c r="K17" s="95">
        <f>I17*J17</f>
        <v>0</v>
      </c>
      <c r="L17" s="56"/>
    </row>
    <row r="18" spans="1:12" s="57" customFormat="1" ht="12.75" x14ac:dyDescent="0.25">
      <c r="A18" s="21">
        <v>5</v>
      </c>
      <c r="B18" s="27" t="s">
        <v>34</v>
      </c>
      <c r="C18" s="26" t="s">
        <v>22</v>
      </c>
      <c r="D18" s="28">
        <v>60</v>
      </c>
      <c r="E18" s="29"/>
      <c r="F18" s="28">
        <f t="shared" si="3"/>
        <v>0</v>
      </c>
      <c r="G18" s="23" t="s">
        <v>35</v>
      </c>
      <c r="H18" s="24" t="s">
        <v>36</v>
      </c>
      <c r="I18" s="9">
        <v>60</v>
      </c>
      <c r="J18" s="5"/>
      <c r="K18" s="25">
        <f>J18*I18</f>
        <v>0</v>
      </c>
      <c r="L18" s="56"/>
    </row>
    <row r="19" spans="1:12" s="57" customFormat="1" ht="12.75" x14ac:dyDescent="0.25">
      <c r="A19" s="26">
        <v>6</v>
      </c>
      <c r="B19" s="22" t="s">
        <v>37</v>
      </c>
      <c r="C19" s="21" t="s">
        <v>31</v>
      </c>
      <c r="D19" s="6">
        <v>60</v>
      </c>
      <c r="E19" s="5"/>
      <c r="F19" s="6">
        <f t="shared" si="3"/>
        <v>0</v>
      </c>
      <c r="G19" s="7" t="s">
        <v>59</v>
      </c>
      <c r="H19" s="26" t="s">
        <v>3</v>
      </c>
      <c r="I19" s="31">
        <v>9</v>
      </c>
      <c r="J19" s="29"/>
      <c r="K19" s="32">
        <f>J19*I19</f>
        <v>0</v>
      </c>
      <c r="L19" s="56"/>
    </row>
    <row r="20" spans="1:12" s="57" customFormat="1" ht="25.5" x14ac:dyDescent="0.25">
      <c r="A20" s="26">
        <v>7</v>
      </c>
      <c r="B20" s="22" t="s">
        <v>60</v>
      </c>
      <c r="C20" s="21" t="s">
        <v>31</v>
      </c>
      <c r="D20" s="6">
        <v>9</v>
      </c>
      <c r="E20" s="5"/>
      <c r="F20" s="6">
        <f t="shared" si="3"/>
        <v>0</v>
      </c>
      <c r="G20" s="7" t="s">
        <v>61</v>
      </c>
      <c r="H20" s="26" t="s">
        <v>3</v>
      </c>
      <c r="I20" s="31">
        <v>120</v>
      </c>
      <c r="J20" s="29"/>
      <c r="K20" s="32">
        <f>J20*I20</f>
        <v>0</v>
      </c>
      <c r="L20" s="56"/>
    </row>
    <row r="21" spans="1:12" s="57" customFormat="1" ht="12.75" x14ac:dyDescent="0.25">
      <c r="A21" s="21">
        <v>8</v>
      </c>
      <c r="B21" s="22" t="s">
        <v>40</v>
      </c>
      <c r="C21" s="21" t="s">
        <v>22</v>
      </c>
      <c r="D21" s="6">
        <v>132</v>
      </c>
      <c r="E21" s="5"/>
      <c r="F21" s="6">
        <f t="shared" si="3"/>
        <v>0</v>
      </c>
      <c r="G21" s="7" t="s">
        <v>38</v>
      </c>
      <c r="H21" s="26" t="s">
        <v>39</v>
      </c>
      <c r="I21" s="31">
        <v>1</v>
      </c>
      <c r="J21" s="29"/>
      <c r="K21" s="32">
        <f>J21*I21</f>
        <v>0</v>
      </c>
      <c r="L21" s="56"/>
    </row>
    <row r="22" spans="1:12" s="58" customFormat="1" ht="12.75" x14ac:dyDescent="0.25">
      <c r="A22" s="11"/>
      <c r="B22" s="14" t="s">
        <v>23</v>
      </c>
      <c r="C22" s="15"/>
      <c r="D22" s="16"/>
      <c r="E22" s="17"/>
      <c r="F22" s="17">
        <f>SUM(F14:F21)</f>
        <v>0</v>
      </c>
      <c r="G22" s="18" t="s">
        <v>24</v>
      </c>
      <c r="H22" s="19"/>
      <c r="I22" s="20"/>
      <c r="J22" s="17"/>
      <c r="K22" s="96">
        <f>SUM(K14:K21)</f>
        <v>0</v>
      </c>
      <c r="L22" s="56"/>
    </row>
    <row r="23" spans="1:12" s="55" customFormat="1" ht="18.75" x14ac:dyDescent="0.25">
      <c r="A23" s="108" t="s">
        <v>41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54"/>
    </row>
    <row r="24" spans="1:12" s="55" customFormat="1" ht="15" x14ac:dyDescent="0.25">
      <c r="A24" s="3">
        <v>1</v>
      </c>
      <c r="B24" s="2" t="s">
        <v>9</v>
      </c>
      <c r="C24" s="3" t="s">
        <v>16</v>
      </c>
      <c r="D24" s="3">
        <v>16</v>
      </c>
      <c r="E24" s="3"/>
      <c r="F24" s="6">
        <f t="shared" ref="F24:F34" si="4">D24*E24</f>
        <v>0</v>
      </c>
      <c r="G24" s="23" t="s">
        <v>26</v>
      </c>
      <c r="H24" s="24" t="s">
        <v>16</v>
      </c>
      <c r="I24" s="9">
        <v>6</v>
      </c>
      <c r="J24" s="5"/>
      <c r="K24" s="25">
        <f t="shared" ref="K24:K29" si="5">J24*I24</f>
        <v>0</v>
      </c>
      <c r="L24" s="54"/>
    </row>
    <row r="25" spans="1:12" s="55" customFormat="1" ht="15" x14ac:dyDescent="0.25">
      <c r="A25" s="3">
        <v>2</v>
      </c>
      <c r="B25" s="2" t="s">
        <v>42</v>
      </c>
      <c r="C25" s="3" t="s">
        <v>3</v>
      </c>
      <c r="D25" s="4">
        <v>180</v>
      </c>
      <c r="E25" s="5"/>
      <c r="F25" s="6">
        <f t="shared" si="4"/>
        <v>0</v>
      </c>
      <c r="G25" s="7" t="s">
        <v>43</v>
      </c>
      <c r="H25" s="33" t="s">
        <v>2</v>
      </c>
      <c r="I25" s="31">
        <v>60</v>
      </c>
      <c r="J25" s="29"/>
      <c r="K25" s="32">
        <f t="shared" si="5"/>
        <v>0</v>
      </c>
      <c r="L25" s="56"/>
    </row>
    <row r="26" spans="1:12" s="55" customFormat="1" ht="15" x14ac:dyDescent="0.25">
      <c r="A26" s="3">
        <v>3</v>
      </c>
      <c r="B26" s="2" t="s">
        <v>44</v>
      </c>
      <c r="C26" s="3" t="s">
        <v>3</v>
      </c>
      <c r="D26" s="4">
        <v>180</v>
      </c>
      <c r="E26" s="5"/>
      <c r="F26" s="6">
        <f t="shared" si="4"/>
        <v>0</v>
      </c>
      <c r="G26" s="7" t="s">
        <v>45</v>
      </c>
      <c r="H26" s="33" t="s">
        <v>46</v>
      </c>
      <c r="I26" s="52">
        <f>(D34*25*4+D35*25*5)/1000</f>
        <v>248.82499999999999</v>
      </c>
      <c r="J26" s="29"/>
      <c r="K26" s="32">
        <f t="shared" si="5"/>
        <v>0</v>
      </c>
      <c r="L26" s="56"/>
    </row>
    <row r="27" spans="1:12" s="89" customFormat="1" ht="15" x14ac:dyDescent="0.25">
      <c r="A27" s="26">
        <v>4</v>
      </c>
      <c r="B27" s="86" t="s">
        <v>10</v>
      </c>
      <c r="C27" s="87" t="s">
        <v>5</v>
      </c>
      <c r="D27" s="87">
        <v>16</v>
      </c>
      <c r="E27" s="44"/>
      <c r="F27" s="97">
        <f t="shared" ref="F27" si="6">E27*D27</f>
        <v>0</v>
      </c>
      <c r="G27" s="7" t="s">
        <v>62</v>
      </c>
      <c r="H27" s="33" t="s">
        <v>46</v>
      </c>
      <c r="I27" s="31">
        <v>15</v>
      </c>
      <c r="J27" s="29"/>
      <c r="K27" s="32">
        <f t="shared" si="5"/>
        <v>0</v>
      </c>
      <c r="L27" s="88"/>
    </row>
    <row r="28" spans="1:12" s="55" customFormat="1" ht="15" x14ac:dyDescent="0.25">
      <c r="A28" s="3">
        <v>5</v>
      </c>
      <c r="B28" s="2" t="s">
        <v>47</v>
      </c>
      <c r="C28" s="3" t="s">
        <v>3</v>
      </c>
      <c r="D28" s="4">
        <v>300</v>
      </c>
      <c r="E28" s="5"/>
      <c r="F28" s="6">
        <f t="shared" si="4"/>
        <v>0</v>
      </c>
      <c r="G28" s="7" t="s">
        <v>48</v>
      </c>
      <c r="H28" s="33" t="s">
        <v>49</v>
      </c>
      <c r="I28" s="31">
        <v>2200</v>
      </c>
      <c r="J28" s="29"/>
      <c r="K28" s="32">
        <f t="shared" si="5"/>
        <v>0</v>
      </c>
      <c r="L28" s="56"/>
    </row>
    <row r="29" spans="1:12" s="89" customFormat="1" ht="15" x14ac:dyDescent="0.25">
      <c r="A29" s="26">
        <v>6</v>
      </c>
      <c r="B29" s="27" t="s">
        <v>50</v>
      </c>
      <c r="C29" s="26" t="s">
        <v>16</v>
      </c>
      <c r="D29" s="28">
        <v>95</v>
      </c>
      <c r="E29" s="29"/>
      <c r="F29" s="28">
        <f t="shared" si="4"/>
        <v>0</v>
      </c>
      <c r="G29" s="7" t="s">
        <v>38</v>
      </c>
      <c r="H29" s="26" t="s">
        <v>39</v>
      </c>
      <c r="I29" s="31">
        <v>1</v>
      </c>
      <c r="J29" s="29"/>
      <c r="K29" s="32">
        <f t="shared" si="5"/>
        <v>0</v>
      </c>
      <c r="L29" s="88"/>
    </row>
    <row r="30" spans="1:12" s="55" customFormat="1" ht="15" x14ac:dyDescent="0.25">
      <c r="A30" s="3">
        <v>7</v>
      </c>
      <c r="B30" s="45" t="s">
        <v>11</v>
      </c>
      <c r="C30" s="46" t="s">
        <v>1</v>
      </c>
      <c r="D30" s="46">
        <v>30</v>
      </c>
      <c r="E30" s="47"/>
      <c r="F30" s="98">
        <f t="shared" ref="F30:F31" si="7">E30*D30</f>
        <v>0</v>
      </c>
      <c r="G30" s="7"/>
      <c r="H30" s="26"/>
      <c r="I30" s="31"/>
      <c r="J30" s="29"/>
      <c r="K30" s="32"/>
      <c r="L30" s="56"/>
    </row>
    <row r="31" spans="1:12" s="55" customFormat="1" ht="15" x14ac:dyDescent="0.25">
      <c r="A31" s="3">
        <v>8</v>
      </c>
      <c r="B31" s="45" t="s">
        <v>12</v>
      </c>
      <c r="C31" s="46" t="s">
        <v>1</v>
      </c>
      <c r="D31" s="46">
        <v>30</v>
      </c>
      <c r="E31" s="47"/>
      <c r="F31" s="98">
        <f t="shared" si="7"/>
        <v>0</v>
      </c>
      <c r="G31" s="7"/>
      <c r="H31" s="26"/>
      <c r="I31" s="31"/>
      <c r="J31" s="29"/>
      <c r="K31" s="32"/>
      <c r="L31" s="56"/>
    </row>
    <row r="32" spans="1:12" s="55" customFormat="1" ht="15.75" x14ac:dyDescent="0.25">
      <c r="A32" s="3">
        <v>9</v>
      </c>
      <c r="B32" s="2" t="s">
        <v>6</v>
      </c>
      <c r="C32" s="3" t="s">
        <v>3</v>
      </c>
      <c r="D32" s="4">
        <v>300</v>
      </c>
      <c r="E32" s="5"/>
      <c r="F32" s="6">
        <f t="shared" si="4"/>
        <v>0</v>
      </c>
      <c r="G32" s="34"/>
      <c r="H32" s="35"/>
      <c r="I32" s="36"/>
      <c r="J32" s="37"/>
      <c r="K32" s="38"/>
      <c r="L32" s="56"/>
    </row>
    <row r="33" spans="1:12" s="55" customFormat="1" ht="15.75" x14ac:dyDescent="0.25">
      <c r="A33" s="3">
        <v>10</v>
      </c>
      <c r="B33" s="2" t="s">
        <v>51</v>
      </c>
      <c r="C33" s="3" t="s">
        <v>22</v>
      </c>
      <c r="D33" s="4">
        <v>1357</v>
      </c>
      <c r="E33" s="5"/>
      <c r="F33" s="6">
        <f t="shared" si="4"/>
        <v>0</v>
      </c>
      <c r="G33" s="34"/>
      <c r="H33" s="35"/>
      <c r="I33" s="36"/>
      <c r="J33" s="37"/>
      <c r="K33" s="38"/>
      <c r="L33" s="56"/>
    </row>
    <row r="34" spans="1:12" s="55" customFormat="1" ht="15.75" x14ac:dyDescent="0.25">
      <c r="A34" s="3">
        <v>11</v>
      </c>
      <c r="B34" s="2" t="s">
        <v>52</v>
      </c>
      <c r="C34" s="3" t="s">
        <v>22</v>
      </c>
      <c r="D34" s="4">
        <v>792</v>
      </c>
      <c r="E34" s="5"/>
      <c r="F34" s="6">
        <f t="shared" si="4"/>
        <v>0</v>
      </c>
      <c r="G34" s="34"/>
      <c r="H34" s="35"/>
      <c r="I34" s="36"/>
      <c r="J34" s="37"/>
      <c r="K34" s="38"/>
      <c r="L34" s="56"/>
    </row>
    <row r="35" spans="1:12" s="55" customFormat="1" ht="15.75" x14ac:dyDescent="0.25">
      <c r="A35" s="3">
        <v>12</v>
      </c>
      <c r="B35" s="2" t="s">
        <v>70</v>
      </c>
      <c r="C35" s="3" t="s">
        <v>22</v>
      </c>
      <c r="D35" s="4">
        <v>1357</v>
      </c>
      <c r="E35" s="5"/>
      <c r="F35" s="6">
        <f>D35*E35</f>
        <v>0</v>
      </c>
      <c r="G35" s="34"/>
      <c r="H35" s="35"/>
      <c r="I35" s="36"/>
      <c r="J35" s="37"/>
      <c r="K35" s="38"/>
      <c r="L35" s="56"/>
    </row>
    <row r="36" spans="1:12" s="60" customFormat="1" ht="15" x14ac:dyDescent="0.25">
      <c r="A36" s="11"/>
      <c r="B36" s="14" t="s">
        <v>23</v>
      </c>
      <c r="C36" s="15"/>
      <c r="D36" s="16"/>
      <c r="E36" s="17"/>
      <c r="F36" s="17">
        <f>SUM(F24:F35)</f>
        <v>0</v>
      </c>
      <c r="G36" s="18" t="s">
        <v>24</v>
      </c>
      <c r="H36" s="19"/>
      <c r="I36" s="20"/>
      <c r="J36" s="17"/>
      <c r="K36" s="96">
        <f>SUM(K24:K35)</f>
        <v>0</v>
      </c>
      <c r="L36" s="59"/>
    </row>
    <row r="37" spans="1:12" s="61" customFormat="1" ht="18.75" x14ac:dyDescent="0.25">
      <c r="A37" s="106" t="s">
        <v>86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</row>
    <row r="38" spans="1:12" s="62" customFormat="1" ht="12.75" x14ac:dyDescent="0.25">
      <c r="A38" s="99">
        <v>1</v>
      </c>
      <c r="B38" s="42" t="s">
        <v>7</v>
      </c>
      <c r="C38" s="43" t="s">
        <v>3</v>
      </c>
      <c r="D38" s="43">
        <v>16</v>
      </c>
      <c r="E38" s="48"/>
      <c r="F38" s="100">
        <f t="shared" ref="F38:F45" si="8">E38*D38</f>
        <v>0</v>
      </c>
      <c r="G38" s="23" t="s">
        <v>26</v>
      </c>
      <c r="H38" s="24" t="s">
        <v>16</v>
      </c>
      <c r="I38" s="9">
        <v>3.3</v>
      </c>
      <c r="J38" s="5"/>
      <c r="K38" s="25">
        <f>J38*I38</f>
        <v>0</v>
      </c>
    </row>
    <row r="39" spans="1:12" s="62" customFormat="1" ht="12.75" x14ac:dyDescent="0.25">
      <c r="A39" s="99">
        <v>2</v>
      </c>
      <c r="B39" s="42" t="s">
        <v>13</v>
      </c>
      <c r="C39" s="43" t="s">
        <v>5</v>
      </c>
      <c r="D39" s="43">
        <v>6</v>
      </c>
      <c r="E39" s="48"/>
      <c r="F39" s="100">
        <f t="shared" si="8"/>
        <v>0</v>
      </c>
      <c r="G39" s="7" t="s">
        <v>63</v>
      </c>
      <c r="H39" s="33" t="s">
        <v>46</v>
      </c>
      <c r="I39" s="31">
        <v>11</v>
      </c>
      <c r="J39" s="29"/>
      <c r="K39" s="32">
        <f>J39*I39</f>
        <v>0</v>
      </c>
    </row>
    <row r="40" spans="1:12" s="62" customFormat="1" ht="12.75" x14ac:dyDescent="0.25">
      <c r="A40" s="99">
        <v>3</v>
      </c>
      <c r="B40" s="42" t="s">
        <v>9</v>
      </c>
      <c r="C40" s="43" t="s">
        <v>5</v>
      </c>
      <c r="D40" s="43">
        <v>18</v>
      </c>
      <c r="E40" s="44"/>
      <c r="F40" s="97">
        <f t="shared" si="8"/>
        <v>0</v>
      </c>
      <c r="G40" s="63" t="s">
        <v>64</v>
      </c>
      <c r="H40" s="11" t="s">
        <v>3</v>
      </c>
      <c r="I40" s="11">
        <v>90</v>
      </c>
      <c r="J40" s="50"/>
      <c r="K40" s="101">
        <f t="shared" ref="K40" si="9">J40*I40</f>
        <v>0</v>
      </c>
    </row>
    <row r="41" spans="1:12" s="62" customFormat="1" ht="12.75" x14ac:dyDescent="0.25">
      <c r="A41" s="99">
        <v>4</v>
      </c>
      <c r="B41" s="42" t="s">
        <v>65</v>
      </c>
      <c r="C41" s="43" t="s">
        <v>5</v>
      </c>
      <c r="D41" s="43">
        <v>18</v>
      </c>
      <c r="E41" s="44"/>
      <c r="F41" s="97">
        <f t="shared" si="8"/>
        <v>0</v>
      </c>
      <c r="G41" s="7" t="s">
        <v>61</v>
      </c>
      <c r="H41" s="26" t="s">
        <v>3</v>
      </c>
      <c r="I41" s="31">
        <v>30</v>
      </c>
      <c r="J41" s="29"/>
      <c r="K41" s="32">
        <f>J41*I41</f>
        <v>0</v>
      </c>
    </row>
    <row r="42" spans="1:12" s="62" customFormat="1" ht="12.75" x14ac:dyDescent="0.25">
      <c r="A42" s="99">
        <v>5</v>
      </c>
      <c r="B42" s="42" t="s">
        <v>14</v>
      </c>
      <c r="C42" s="43" t="s">
        <v>3</v>
      </c>
      <c r="D42" s="87">
        <v>90</v>
      </c>
      <c r="E42" s="48"/>
      <c r="F42" s="100">
        <f t="shared" si="8"/>
        <v>0</v>
      </c>
      <c r="G42" s="7" t="s">
        <v>74</v>
      </c>
      <c r="H42" s="26" t="s">
        <v>2</v>
      </c>
      <c r="I42" s="31">
        <v>4</v>
      </c>
      <c r="J42" s="29"/>
      <c r="K42" s="32">
        <v>0</v>
      </c>
    </row>
    <row r="43" spans="1:12" s="62" customFormat="1" ht="15.6" customHeight="1" x14ac:dyDescent="0.25">
      <c r="A43" s="99">
        <v>6</v>
      </c>
      <c r="B43" s="42" t="s">
        <v>8</v>
      </c>
      <c r="C43" s="43" t="s">
        <v>5</v>
      </c>
      <c r="D43" s="43">
        <v>3.3</v>
      </c>
      <c r="E43" s="48"/>
      <c r="F43" s="100">
        <f t="shared" si="8"/>
        <v>0</v>
      </c>
      <c r="G43" s="64" t="s">
        <v>75</v>
      </c>
      <c r="H43" s="26" t="s">
        <v>2</v>
      </c>
      <c r="I43" s="31">
        <v>4</v>
      </c>
      <c r="J43" s="29"/>
      <c r="K43" s="32">
        <v>0</v>
      </c>
    </row>
    <row r="44" spans="1:12" s="90" customFormat="1" ht="25.5" x14ac:dyDescent="0.25">
      <c r="A44" s="102">
        <v>7</v>
      </c>
      <c r="B44" s="45" t="s">
        <v>73</v>
      </c>
      <c r="C44" s="46" t="s">
        <v>2</v>
      </c>
      <c r="D44" s="46">
        <v>4</v>
      </c>
      <c r="E44" s="47"/>
      <c r="F44" s="98">
        <f t="shared" si="8"/>
        <v>0</v>
      </c>
      <c r="G44" s="7" t="s">
        <v>76</v>
      </c>
      <c r="H44" s="26" t="s">
        <v>39</v>
      </c>
      <c r="I44" s="31">
        <v>1</v>
      </c>
      <c r="J44" s="29"/>
      <c r="K44" s="32">
        <f>J44*I44</f>
        <v>0</v>
      </c>
    </row>
    <row r="45" spans="1:12" s="65" customFormat="1" ht="12.75" x14ac:dyDescent="0.25">
      <c r="A45" s="99">
        <v>8</v>
      </c>
      <c r="B45" s="49" t="s">
        <v>15</v>
      </c>
      <c r="C45" s="11" t="s">
        <v>2</v>
      </c>
      <c r="D45" s="11">
        <v>1</v>
      </c>
      <c r="E45" s="50"/>
      <c r="F45" s="101">
        <f t="shared" si="8"/>
        <v>0</v>
      </c>
      <c r="G45" s="64"/>
      <c r="H45" s="64"/>
      <c r="I45" s="64"/>
      <c r="J45" s="64"/>
      <c r="K45" s="64"/>
    </row>
    <row r="46" spans="1:12" s="60" customFormat="1" ht="15" x14ac:dyDescent="0.25">
      <c r="A46" s="99"/>
      <c r="B46" s="14" t="s">
        <v>23</v>
      </c>
      <c r="C46" s="15"/>
      <c r="D46" s="16"/>
      <c r="E46" s="17"/>
      <c r="F46" s="17">
        <f>SUM(F38:F45)</f>
        <v>0</v>
      </c>
      <c r="G46" s="18" t="s">
        <v>24</v>
      </c>
      <c r="H46" s="19"/>
      <c r="I46" s="20"/>
      <c r="J46" s="17"/>
      <c r="K46" s="96">
        <f>SUM(K38:K45)</f>
        <v>0</v>
      </c>
      <c r="L46" s="59"/>
    </row>
    <row r="47" spans="1:12" s="60" customFormat="1" ht="15" x14ac:dyDescent="0.25">
      <c r="A47" s="99"/>
      <c r="B47" s="14" t="s">
        <v>53</v>
      </c>
      <c r="C47" s="15"/>
      <c r="D47" s="16"/>
      <c r="E47" s="17"/>
      <c r="F47" s="17">
        <f>F46+K46+K36+F36+F22+K22+K12+F12</f>
        <v>0</v>
      </c>
      <c r="G47" s="18"/>
      <c r="H47" s="19"/>
      <c r="I47" s="20"/>
      <c r="J47" s="17"/>
      <c r="K47" s="96"/>
      <c r="L47" s="56"/>
    </row>
    <row r="48" spans="1:12" s="61" customFormat="1" ht="17.45" customHeight="1" x14ac:dyDescent="0.25">
      <c r="A48" s="106" t="s">
        <v>85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</row>
    <row r="49" spans="1:12" s="60" customFormat="1" ht="17.45" customHeight="1" x14ac:dyDescent="0.25">
      <c r="A49" s="99">
        <v>1</v>
      </c>
      <c r="B49" s="10" t="s">
        <v>67</v>
      </c>
      <c r="C49" s="11" t="s">
        <v>0</v>
      </c>
      <c r="D49" s="12">
        <v>1</v>
      </c>
      <c r="E49" s="5"/>
      <c r="F49" s="5">
        <f>E49*D49</f>
        <v>0</v>
      </c>
      <c r="G49" s="30"/>
      <c r="H49" s="13"/>
      <c r="I49" s="9"/>
      <c r="J49" s="5"/>
      <c r="K49" s="95"/>
      <c r="L49" s="56"/>
    </row>
    <row r="50" spans="1:12" s="60" customFormat="1" ht="17.45" customHeight="1" x14ac:dyDescent="0.25">
      <c r="A50" s="99">
        <v>2</v>
      </c>
      <c r="B50" s="10" t="s">
        <v>84</v>
      </c>
      <c r="C50" s="11" t="s">
        <v>0</v>
      </c>
      <c r="D50" s="12">
        <v>1</v>
      </c>
      <c r="E50" s="5"/>
      <c r="F50" s="5">
        <f t="shared" ref="F50:F51" si="10">E50*D50</f>
        <v>0</v>
      </c>
      <c r="G50" s="30"/>
      <c r="H50" s="13"/>
      <c r="I50" s="9"/>
      <c r="J50" s="5"/>
      <c r="K50" s="96"/>
      <c r="L50" s="56"/>
    </row>
    <row r="51" spans="1:12" s="60" customFormat="1" ht="20.45" customHeight="1" x14ac:dyDescent="0.25">
      <c r="A51" s="99">
        <v>3</v>
      </c>
      <c r="B51" s="10" t="s">
        <v>66</v>
      </c>
      <c r="C51" s="11" t="s">
        <v>0</v>
      </c>
      <c r="D51" s="12">
        <v>1</v>
      </c>
      <c r="E51" s="5"/>
      <c r="F51" s="5">
        <f t="shared" si="10"/>
        <v>0</v>
      </c>
      <c r="G51" s="30"/>
      <c r="H51" s="13"/>
      <c r="I51" s="9"/>
      <c r="J51" s="5"/>
      <c r="K51" s="96"/>
      <c r="L51" s="56"/>
    </row>
    <row r="52" spans="1:12" s="55" customFormat="1" ht="15" x14ac:dyDescent="0.25">
      <c r="A52" s="3"/>
      <c r="B52" s="39" t="s">
        <v>81</v>
      </c>
      <c r="C52" s="3"/>
      <c r="D52" s="4"/>
      <c r="E52" s="5"/>
      <c r="F52" s="40">
        <f>F47+F49+F50+F51</f>
        <v>0</v>
      </c>
      <c r="G52" s="41"/>
      <c r="H52" s="8"/>
      <c r="I52" s="9"/>
      <c r="J52" s="5"/>
      <c r="K52" s="103"/>
      <c r="L52" s="56"/>
    </row>
    <row r="53" spans="1:12" s="55" customFormat="1" ht="15" x14ac:dyDescent="0.25">
      <c r="A53" s="3"/>
      <c r="B53" s="39" t="s">
        <v>82</v>
      </c>
      <c r="C53" s="3"/>
      <c r="D53" s="4"/>
      <c r="E53" s="5"/>
      <c r="F53" s="40">
        <f>F54-F52</f>
        <v>0</v>
      </c>
      <c r="G53" s="41"/>
      <c r="H53" s="8"/>
      <c r="I53" s="9"/>
      <c r="J53" s="5"/>
      <c r="K53" s="103"/>
      <c r="L53" s="56"/>
    </row>
    <row r="54" spans="1:12" s="55" customFormat="1" ht="15" x14ac:dyDescent="0.25">
      <c r="A54" s="3"/>
      <c r="B54" s="39" t="s">
        <v>4</v>
      </c>
      <c r="C54" s="3"/>
      <c r="D54" s="4"/>
      <c r="E54" s="5"/>
      <c r="F54" s="40">
        <f>F52*1.2</f>
        <v>0</v>
      </c>
      <c r="G54" s="41"/>
      <c r="H54" s="8"/>
      <c r="I54" s="9"/>
      <c r="J54" s="5"/>
      <c r="K54" s="103"/>
      <c r="L54" s="56"/>
    </row>
    <row r="55" spans="1:12" x14ac:dyDescent="0.25">
      <c r="A55" s="115" t="s">
        <v>87</v>
      </c>
      <c r="B55" s="115"/>
      <c r="C55" s="114"/>
    </row>
    <row r="56" spans="1:12" s="68" customFormat="1" ht="20.25" x14ac:dyDescent="0.25">
      <c r="A56" s="112" t="s">
        <v>71</v>
      </c>
      <c r="B56" s="112"/>
      <c r="C56" s="112"/>
      <c r="D56" s="66"/>
      <c r="E56" s="66"/>
      <c r="F56" s="66"/>
      <c r="G56" s="67"/>
    </row>
    <row r="57" spans="1:12" s="68" customFormat="1" ht="20.25" x14ac:dyDescent="0.25">
      <c r="A57" s="112" t="s">
        <v>77</v>
      </c>
      <c r="B57" s="112"/>
      <c r="C57" s="112"/>
      <c r="D57" s="66"/>
      <c r="E57" s="66"/>
      <c r="F57" s="66"/>
      <c r="G57" s="67"/>
    </row>
    <row r="58" spans="1:12" s="68" customFormat="1" ht="20.25" x14ac:dyDescent="0.25">
      <c r="A58" s="112"/>
      <c r="B58" s="112"/>
      <c r="C58" s="112"/>
      <c r="D58" s="66"/>
      <c r="E58" s="66"/>
      <c r="F58" s="66"/>
      <c r="G58" s="67"/>
    </row>
    <row r="59" spans="1:12" s="68" customFormat="1" ht="20.25" x14ac:dyDescent="0.25">
      <c r="A59" s="69"/>
      <c r="B59" s="70"/>
      <c r="C59" s="69"/>
      <c r="D59" s="71"/>
      <c r="E59" s="72"/>
      <c r="F59" s="72"/>
      <c r="G59" s="67"/>
    </row>
    <row r="60" spans="1:12" s="78" customFormat="1" ht="20.25" x14ac:dyDescent="0.25">
      <c r="A60" s="73"/>
      <c r="B60" s="74"/>
      <c r="C60" s="75"/>
      <c r="D60" s="76"/>
      <c r="E60" s="74"/>
      <c r="F60" s="1"/>
      <c r="G60" s="77"/>
    </row>
    <row r="61" spans="1:12" s="78" customFormat="1" ht="20.25" x14ac:dyDescent="0.25">
      <c r="A61" s="73"/>
      <c r="B61" s="74"/>
      <c r="C61" s="75"/>
      <c r="D61" s="76"/>
      <c r="E61" s="74"/>
      <c r="F61" s="1"/>
      <c r="G61" s="77"/>
    </row>
    <row r="62" spans="1:12" s="80" customFormat="1" ht="20.25" x14ac:dyDescent="0.25">
      <c r="A62" s="111"/>
      <c r="B62" s="111"/>
      <c r="C62" s="111"/>
      <c r="D62" s="51"/>
      <c r="E62" s="51"/>
      <c r="F62" s="51"/>
      <c r="G62" s="79"/>
    </row>
  </sheetData>
  <mergeCells count="14">
    <mergeCell ref="A1:K1"/>
    <mergeCell ref="A62:C62"/>
    <mergeCell ref="A56:C56"/>
    <mergeCell ref="A57:C57"/>
    <mergeCell ref="A58:C58"/>
    <mergeCell ref="A2:A3"/>
    <mergeCell ref="A37:K37"/>
    <mergeCell ref="G2:K2"/>
    <mergeCell ref="A55:B55"/>
    <mergeCell ref="B2:F2"/>
    <mergeCell ref="A48:K48"/>
    <mergeCell ref="A4:K4"/>
    <mergeCell ref="A13:K13"/>
    <mergeCell ref="A23:K23"/>
  </mergeCells>
  <pageMargins left="0.7" right="0.7" top="0.75" bottom="0.75" header="0.3" footer="0.3"/>
  <pageSetup paperSize="8" scale="68" fitToHeight="0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17-03</vt:lpstr>
      <vt:lpstr>'17-03'!Область_печати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Дмитриева Ольга Валериевна</dc:creator>
  <cp:lastModifiedBy>Пономаренко Дмитрий Владимирович</cp:lastModifiedBy>
  <cp:lastPrinted>2020-05-18T15:23:58Z</cp:lastPrinted>
  <dcterms:created xsi:type="dcterms:W3CDTF">2018-10-03T07:02:10Z</dcterms:created>
  <dcterms:modified xsi:type="dcterms:W3CDTF">2020-07-27T14:02:50Z</dcterms:modified>
</cp:coreProperties>
</file>