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ponomarenko\Desktop\Тендер\24-11, 24-14 - 2020 год\"/>
    </mc:Choice>
  </mc:AlternateContent>
  <bookViews>
    <workbookView xWindow="0" yWindow="0" windowWidth="23040" windowHeight="9195" activeTab="1"/>
  </bookViews>
  <sheets>
    <sheet name="24-14" sheetId="1" r:id="rId1"/>
    <sheet name="24-1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4" i="1" l="1"/>
  <c r="F121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D103" i="2"/>
  <c r="F103" i="2" s="1"/>
  <c r="F102" i="2"/>
  <c r="F101" i="2"/>
  <c r="F100" i="2"/>
  <c r="F99" i="2"/>
  <c r="F98" i="2"/>
  <c r="F97" i="2"/>
  <c r="D96" i="2"/>
  <c r="F96" i="2" s="1"/>
  <c r="D95" i="2"/>
  <c r="F95" i="2" s="1"/>
  <c r="F117" i="2" s="1"/>
  <c r="F90" i="2"/>
  <c r="F89" i="2"/>
  <c r="F88" i="2"/>
  <c r="F87" i="2"/>
  <c r="F86" i="2"/>
  <c r="F83" i="2"/>
  <c r="F82" i="2"/>
  <c r="F81" i="2"/>
  <c r="F80" i="2"/>
  <c r="F79" i="2"/>
  <c r="F78" i="2"/>
  <c r="F75" i="2"/>
  <c r="F74" i="2"/>
  <c r="F73" i="2"/>
  <c r="F72" i="2"/>
  <c r="F71" i="2"/>
  <c r="F70" i="2"/>
  <c r="F69" i="2"/>
  <c r="F67" i="2"/>
  <c r="F66" i="2"/>
  <c r="F65" i="2"/>
  <c r="F64" i="2"/>
  <c r="F63" i="2"/>
  <c r="F62" i="2"/>
  <c r="F61" i="2"/>
  <c r="F60" i="2"/>
  <c r="F59" i="2"/>
  <c r="F57" i="2"/>
  <c r="F56" i="2"/>
  <c r="F55" i="2"/>
  <c r="F54" i="2"/>
  <c r="F53" i="2"/>
  <c r="F51" i="2"/>
  <c r="F50" i="2"/>
  <c r="F49" i="2"/>
  <c r="F48" i="2"/>
  <c r="F47" i="2"/>
  <c r="F46" i="2"/>
  <c r="F45" i="2"/>
  <c r="D44" i="2"/>
  <c r="F44" i="2" s="1"/>
  <c r="F43" i="2"/>
  <c r="D42" i="2"/>
  <c r="F42" i="2" s="1"/>
  <c r="F41" i="2"/>
  <c r="F40" i="2"/>
  <c r="F39" i="2"/>
  <c r="D38" i="2"/>
  <c r="F38" i="2" s="1"/>
  <c r="F37" i="2"/>
  <c r="D37" i="2"/>
  <c r="F36" i="2"/>
  <c r="F33" i="2"/>
  <c r="F31" i="2"/>
  <c r="F30" i="2"/>
  <c r="F29" i="2"/>
  <c r="F28" i="2"/>
  <c r="D28" i="2"/>
  <c r="F26" i="2"/>
  <c r="F25" i="2"/>
  <c r="F24" i="2"/>
  <c r="F22" i="2"/>
  <c r="F21" i="2"/>
  <c r="F20" i="2"/>
  <c r="F19" i="2"/>
  <c r="D19" i="2"/>
  <c r="F18" i="2"/>
  <c r="F17" i="2"/>
  <c r="F16" i="2"/>
  <c r="D16" i="2"/>
  <c r="F15" i="2"/>
  <c r="F13" i="2"/>
  <c r="F12" i="2"/>
  <c r="F11" i="2"/>
  <c r="F10" i="2"/>
  <c r="D9" i="2"/>
  <c r="F9" i="2" s="1"/>
  <c r="F8" i="2"/>
  <c r="F7" i="2"/>
  <c r="F79" i="1"/>
  <c r="F78" i="1"/>
  <c r="F77" i="1"/>
  <c r="F76" i="1"/>
  <c r="F75" i="1"/>
  <c r="F74" i="1"/>
  <c r="F73" i="1"/>
  <c r="F72" i="1"/>
  <c r="D71" i="1"/>
  <c r="F71" i="1" s="1"/>
  <c r="F70" i="1"/>
  <c r="F69" i="1"/>
  <c r="F68" i="1"/>
  <c r="F67" i="1"/>
  <c r="F66" i="1"/>
  <c r="F65" i="1"/>
  <c r="F64" i="1"/>
  <c r="D64" i="1"/>
  <c r="F63" i="1"/>
  <c r="F58" i="1"/>
  <c r="F57" i="1"/>
  <c r="F56" i="1"/>
  <c r="F55" i="1"/>
  <c r="F54" i="1"/>
  <c r="F52" i="1"/>
  <c r="F51" i="1"/>
  <c r="F50" i="1"/>
  <c r="F49" i="1"/>
  <c r="F48" i="1"/>
  <c r="F47" i="1"/>
  <c r="F46" i="1"/>
  <c r="F43" i="1"/>
  <c r="F42" i="1"/>
  <c r="F41" i="1"/>
  <c r="F40" i="1"/>
  <c r="F39" i="1"/>
  <c r="F38" i="1"/>
  <c r="D37" i="1"/>
  <c r="F37" i="1" s="1"/>
  <c r="F36" i="1"/>
  <c r="D35" i="1"/>
  <c r="F35" i="1" s="1"/>
  <c r="F34" i="1"/>
  <c r="F33" i="1"/>
  <c r="F32" i="1"/>
  <c r="D30" i="1"/>
  <c r="D31" i="1" s="1"/>
  <c r="F31" i="1" s="1"/>
  <c r="F29" i="1"/>
  <c r="F27" i="1"/>
  <c r="F25" i="1"/>
  <c r="F24" i="1"/>
  <c r="F23" i="1"/>
  <c r="D22" i="1"/>
  <c r="F22" i="1" s="1"/>
  <c r="F20" i="1"/>
  <c r="F19" i="1"/>
  <c r="F18" i="1"/>
  <c r="F16" i="1"/>
  <c r="F15" i="1"/>
  <c r="F14" i="1"/>
  <c r="F13" i="1"/>
  <c r="F12" i="1"/>
  <c r="D12" i="1"/>
  <c r="F11" i="1"/>
  <c r="F10" i="1"/>
  <c r="D9" i="1"/>
  <c r="F9" i="1" s="1"/>
  <c r="F8" i="1"/>
  <c r="F7" i="1"/>
  <c r="F91" i="2" l="1"/>
  <c r="F122" i="2" s="1"/>
  <c r="F124" i="2" s="1"/>
  <c r="F80" i="1"/>
  <c r="F30" i="1"/>
  <c r="F59" i="1" s="1"/>
  <c r="F85" i="1" l="1"/>
  <c r="F87" i="1" s="1"/>
</calcChain>
</file>

<file path=xl/sharedStrings.xml><?xml version="1.0" encoding="utf-8"?>
<sst xmlns="http://schemas.openxmlformats.org/spreadsheetml/2006/main" count="390" uniqueCount="122">
  <si>
    <t>Розділ 1</t>
  </si>
  <si>
    <t>№</t>
  </si>
  <si>
    <t>Вид робіт</t>
  </si>
  <si>
    <t>Од. вим</t>
  </si>
  <si>
    <t>К-сть</t>
  </si>
  <si>
    <t>Ціна без ПДВ</t>
  </si>
  <si>
    <t>Сума без ПДВ</t>
  </si>
  <si>
    <t>Ремонт а/б покриття 2967 м2 (в один шар 6см)</t>
  </si>
  <si>
    <t>Порізка асфальтобетону</t>
  </si>
  <si>
    <t>м.п.</t>
  </si>
  <si>
    <t>Розбирання асфальтобетону</t>
  </si>
  <si>
    <t>м2</t>
  </si>
  <si>
    <t>Вивезення асфальтобетону та будівельного сміття</t>
  </si>
  <si>
    <t>т.</t>
  </si>
  <si>
    <t>Виправлення профілю основ щебеневих без додавання нового матеріалу</t>
  </si>
  <si>
    <t>Влаштування дорожного корита 0,5м</t>
  </si>
  <si>
    <t>Вивезення розробленого грунту</t>
  </si>
  <si>
    <t>Підсипка щебня</t>
  </si>
  <si>
    <t>м3</t>
  </si>
  <si>
    <t>Підготовка основи під асфальтування проливанням бітуму</t>
  </si>
  <si>
    <t>Влаштування а/б покриття з одного шару асфальтобетону</t>
  </si>
  <si>
    <t>Влаштування "лежачого поліцейського"</t>
  </si>
  <si>
    <t xml:space="preserve">Ремонт дорожних бордюрів 170 м.п. </t>
  </si>
  <si>
    <t>Демонтаж дорожних бордюрів</t>
  </si>
  <si>
    <t>Підготовка основи під влаштування бордюрів</t>
  </si>
  <si>
    <t xml:space="preserve">Монтаж дорожних бордюрів </t>
  </si>
  <si>
    <t>Розробка грунту 2 групи вручну</t>
  </si>
  <si>
    <t>Прокладання труби під кабель</t>
  </si>
  <si>
    <t>Влаштування піщаної основи під кабель товщиною 100мм</t>
  </si>
  <si>
    <t>Зворотнє засипання з пошаровим трамбуванням</t>
  </si>
  <si>
    <t>Дорожня розмітка</t>
  </si>
  <si>
    <t>Нанесення дорожньої розмітки</t>
  </si>
  <si>
    <t>послуга</t>
  </si>
  <si>
    <t>Ремонт дощоприймальних лотків 41 м.п.</t>
  </si>
  <si>
    <t>Демонтаж плитки ФЕМ</t>
  </si>
  <si>
    <t>Розбирання основи з під плитки ФЕМ</t>
  </si>
  <si>
    <t>Очищення та складування плитки ФЕМ</t>
  </si>
  <si>
    <t xml:space="preserve">Демонтаж існуючих лотків </t>
  </si>
  <si>
    <t>Розробка грунту вручну</t>
  </si>
  <si>
    <t>Демонтаж бетонної основи</t>
  </si>
  <si>
    <t>Вивезення розробленого грунту та бетону</t>
  </si>
  <si>
    <t>Виготовлення та монтаж арматруних сіток  d10</t>
  </si>
  <si>
    <t>Влаштування бетонної основи</t>
  </si>
  <si>
    <t>Влаштування лотків Standartpark с чуг. решеткой кл. нагрузки D</t>
  </si>
  <si>
    <t>Влаштування поребрика (з 2-х сторін від лотка)</t>
  </si>
  <si>
    <t>Влаштування примикання до лотків з бетону</t>
  </si>
  <si>
    <t>Влаштування основи під плитку ФЕМ (піщано-цементна суміш)</t>
  </si>
  <si>
    <t>Влаштування плитки ФЕМ</t>
  </si>
  <si>
    <t>Влаштування каналізаційної труби d110мм (траншея, пісчана основа, монтаж труби, зворотня засипка)</t>
  </si>
  <si>
    <t>Галерея АЗС</t>
  </si>
  <si>
    <t xml:space="preserve">Ремонт вимощення операторської із ФЕМ 55 м2 </t>
  </si>
  <si>
    <t xml:space="preserve">Демонтаж поребрика </t>
  </si>
  <si>
    <t xml:space="preserve">Влаштування поребрика </t>
  </si>
  <si>
    <t xml:space="preserve">Ремонт покриття із ФЕМ 210 м2 </t>
  </si>
  <si>
    <t>Всього:</t>
  </si>
  <si>
    <t>Розділ 2</t>
  </si>
  <si>
    <t>Матеріали</t>
  </si>
  <si>
    <t xml:space="preserve">Щебінь гранітний </t>
  </si>
  <si>
    <t>Асфальтобетонна суміш</t>
  </si>
  <si>
    <t>Дорожній бордюр</t>
  </si>
  <si>
    <t>Плитка тротуарна кірпіч сіра 100*200*80 мм</t>
  </si>
  <si>
    <t>Поребрик сірий 80*200*1000 мм.</t>
  </si>
  <si>
    <t>Лоток Standartpark с чуг. реш, кл. нагр D (Beto Max Drive)</t>
  </si>
  <si>
    <t>шт.</t>
  </si>
  <si>
    <t>Арматура d10</t>
  </si>
  <si>
    <t>Труба двошарова d40мм</t>
  </si>
  <si>
    <t>Суміш цементно-піщана</t>
  </si>
  <si>
    <t>Бетон Б15 М200</t>
  </si>
  <si>
    <t>Сигнальна стрічка</t>
  </si>
  <si>
    <t>уп.</t>
  </si>
  <si>
    <t>Бітум дорожний</t>
  </si>
  <si>
    <t>кг.</t>
  </si>
  <si>
    <t>Пісок</t>
  </si>
  <si>
    <t>Турбодиск</t>
  </si>
  <si>
    <t xml:space="preserve">Фарба </t>
  </si>
  <si>
    <t>Труба каналізаційна 110</t>
  </si>
  <si>
    <t>Муфта ПЕ d110мм</t>
  </si>
  <si>
    <t>Всього разом без ПДВ</t>
  </si>
  <si>
    <t>Розділ 3</t>
  </si>
  <si>
    <t>Транспортні, адміністративні витрати та прибуток :</t>
  </si>
  <si>
    <t>Всього по розділам 1,2 та 3:</t>
  </si>
  <si>
    <t>ПДВ:</t>
  </si>
  <si>
    <t>Всього по кошторису разом з ПДВ:</t>
  </si>
  <si>
    <t>Тереторія АЗС</t>
  </si>
  <si>
    <t>Ремонт а/б покриття 2212 м2 (в один шар 6см)</t>
  </si>
  <si>
    <t xml:space="preserve">Вивезення демонтованого асфальтобетону </t>
  </si>
  <si>
    <t xml:space="preserve">Ремонт дорожних бордюрів 230 м.п. </t>
  </si>
  <si>
    <t xml:space="preserve">Ремонт покриття із ФЕМ 98 м2 </t>
  </si>
  <si>
    <t>Ремонт острівців 4шт., 23 м2</t>
  </si>
  <si>
    <t>Демонтаж старої плитки з острівця</t>
  </si>
  <si>
    <t>Демонтаж стяжки</t>
  </si>
  <si>
    <t>Ремонт бетонної основи острівця</t>
  </si>
  <si>
    <t>Грунтування основи</t>
  </si>
  <si>
    <t>Улаштування стяжки</t>
  </si>
  <si>
    <t>Грунтування стяжки</t>
  </si>
  <si>
    <t>Облицювання острівця плиткою</t>
  </si>
  <si>
    <t>Затирання швів</t>
  </si>
  <si>
    <t>Ремонт окантовки острівця(нержавіюча сталь)</t>
  </si>
  <si>
    <t xml:space="preserve">Ремонт вимощення операторської із ФЕМ 30 м2 </t>
  </si>
  <si>
    <t>Майданчик зливу</t>
  </si>
  <si>
    <t xml:space="preserve">Ремонт покриття із ФЕМ 7 м2 </t>
  </si>
  <si>
    <t>Майданчик зливу газовоза</t>
  </si>
  <si>
    <t xml:space="preserve">Ремонт покриття із ФЕМ 27 м2 </t>
  </si>
  <si>
    <t>Плитка керамічна 42х42</t>
  </si>
  <si>
    <t>Плитка тротуарна кірпіч червона 100*200*60 мм</t>
  </si>
  <si>
    <t>Поребрик червоний 80*200*1000 мм.</t>
  </si>
  <si>
    <t>Плитка тротуарна кірпіч червона 100*200*80 мм</t>
  </si>
  <si>
    <t>Стяжка цементна 25 кг</t>
  </si>
  <si>
    <t>Клей для плитки СМ-117 25кг водостійкий та морозостійкий</t>
  </si>
  <si>
    <t>міш</t>
  </si>
  <si>
    <t>Фуга СЕ43 сіра 2кг</t>
  </si>
  <si>
    <t>Директор_____________________________</t>
  </si>
  <si>
    <t>(ФИО)</t>
  </si>
  <si>
    <t>Ремонт а/б покриття 820 м2 (в один шар 6 см з влаштуванням корита)</t>
  </si>
  <si>
    <t>Комерційна пропозиція на виконання робіт по ремонту дорожнього покриття на АЗС № 24-11, Черкаська обл., Христиновський район, с. Росошки, а\д Стрій-Тернопіль-Кіровоград-Знамянка, 30км+750 (зліва)</t>
  </si>
  <si>
    <t>Комерційна пропозиція на виконання робіт по ремонту дорожнього покриття на АЗС № 24-14, с. Малая Севастьяновка, а\д Львов-Кировоград-Знаменка, км.501+950</t>
  </si>
  <si>
    <t>Заміна дощоприймальних лотків 42 м.п.</t>
  </si>
  <si>
    <t>Термін виконання_______ календарних дній.</t>
  </si>
  <si>
    <t>Умови фінансування___________________</t>
  </si>
  <si>
    <t xml:space="preserve">                     (підпис та печатка)</t>
  </si>
  <si>
    <t>Гарантійний термін___________</t>
  </si>
  <si>
    <t xml:space="preserve">Закладання труби d40мм. під зовнішне освітлення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</si>
</sst>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9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2" fontId="3" fillId="2" borderId="10" xfId="0" applyNumberFormat="1" applyFont="1" applyFill="1" applyBorder="1" applyAlignment="1">
      <alignment horizontal="right" vertical="center"/>
    </xf>
    <xf numFmtId="2" fontId="3" fillId="0" borderId="10" xfId="0" applyNumberFormat="1" applyFont="1" applyBorder="1" applyAlignment="1">
      <alignment horizontal="right" vertical="center"/>
    </xf>
    <xf numFmtId="0" fontId="2" fillId="3" borderId="1" xfId="0" applyNumberFormat="1" applyFont="1" applyFill="1" applyBorder="1" applyAlignment="1">
      <alignment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2" fillId="3" borderId="10" xfId="0" applyNumberFormat="1" applyFont="1" applyFill="1" applyBorder="1" applyAlignment="1">
      <alignment vertical="center"/>
    </xf>
    <xf numFmtId="0" fontId="2" fillId="3" borderId="1" xfId="0" applyNumberFormat="1" applyFont="1" applyFill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2" fillId="3" borderId="2" xfId="0" applyNumberFormat="1" applyFont="1" applyFill="1" applyBorder="1" applyAlignment="1">
      <alignment vertical="center"/>
    </xf>
    <xf numFmtId="0" fontId="2" fillId="3" borderId="3" xfId="0" applyNumberFormat="1" applyFont="1" applyFill="1" applyBorder="1" applyAlignment="1">
      <alignment vertical="center"/>
    </xf>
    <xf numFmtId="0" fontId="2" fillId="3" borderId="4" xfId="0" applyNumberFormat="1" applyFont="1" applyFill="1" applyBorder="1" applyAlignment="1">
      <alignment vertical="center"/>
    </xf>
    <xf numFmtId="0" fontId="2" fillId="3" borderId="5" xfId="0" applyNumberFormat="1" applyFont="1" applyFill="1" applyBorder="1" applyAlignment="1">
      <alignment vertical="center"/>
    </xf>
    <xf numFmtId="0" fontId="2" fillId="0" borderId="17" xfId="0" applyNumberFormat="1" applyFont="1" applyBorder="1" applyAlignment="1">
      <alignment vertical="center"/>
    </xf>
    <xf numFmtId="0" fontId="2" fillId="3" borderId="6" xfId="0" applyNumberFormat="1" applyFont="1" applyFill="1" applyBorder="1" applyAlignment="1">
      <alignment vertical="center"/>
    </xf>
    <xf numFmtId="0" fontId="2" fillId="3" borderId="7" xfId="0" applyNumberFormat="1" applyFont="1" applyFill="1" applyBorder="1" applyAlignment="1">
      <alignment vertical="center"/>
    </xf>
    <xf numFmtId="0" fontId="2" fillId="3" borderId="8" xfId="0" applyNumberFormat="1" applyFont="1" applyFill="1" applyBorder="1" applyAlignment="1">
      <alignment vertical="center"/>
    </xf>
    <xf numFmtId="0" fontId="2" fillId="3" borderId="9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17" xfId="0" applyNumberFormat="1" applyFont="1" applyBorder="1" applyAlignment="1">
      <alignment vertical="center"/>
    </xf>
    <xf numFmtId="0" fontId="3" fillId="0" borderId="10" xfId="0" applyNumberFormat="1" applyFont="1" applyBorder="1" applyAlignment="1">
      <alignment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right" vertical="center"/>
    </xf>
    <xf numFmtId="2" fontId="3" fillId="2" borderId="11" xfId="0" applyNumberFormat="1" applyFont="1" applyFill="1" applyBorder="1" applyAlignment="1">
      <alignment horizontal="right" vertical="center"/>
    </xf>
    <xf numFmtId="2" fontId="3" fillId="0" borderId="11" xfId="0" applyNumberFormat="1" applyFont="1" applyBorder="1" applyAlignment="1">
      <alignment horizontal="right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right" vertical="center"/>
    </xf>
    <xf numFmtId="0" fontId="3" fillId="2" borderId="10" xfId="0" applyNumberFormat="1" applyFont="1" applyFill="1" applyBorder="1" applyAlignment="1">
      <alignment horizontal="center" vertical="center"/>
    </xf>
    <xf numFmtId="0" fontId="3" fillId="2" borderId="10" xfId="0" applyNumberFormat="1" applyFont="1" applyFill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0" xfId="0" applyNumberFormat="1" applyFont="1" applyBorder="1" applyAlignment="1">
      <alignment vertical="center" wrapText="1"/>
    </xf>
    <xf numFmtId="0" fontId="3" fillId="0" borderId="1" xfId="0" applyNumberFormat="1" applyFont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/>
    </xf>
    <xf numFmtId="2" fontId="3" fillId="0" borderId="5" xfId="0" applyNumberFormat="1" applyFont="1" applyBorder="1" applyAlignment="1">
      <alignment horizontal="right" vertical="center"/>
    </xf>
    <xf numFmtId="0" fontId="3" fillId="0" borderId="1" xfId="0" applyNumberFormat="1" applyFont="1" applyBorder="1" applyAlignment="1">
      <alignment horizontal="right" vertical="center"/>
    </xf>
    <xf numFmtId="0" fontId="2" fillId="0" borderId="6" xfId="0" applyNumberFormat="1" applyFont="1" applyBorder="1" applyAlignment="1">
      <alignment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right" vertical="center"/>
    </xf>
    <xf numFmtId="0" fontId="3" fillId="2" borderId="4" xfId="0" applyNumberFormat="1" applyFont="1" applyFill="1" applyBorder="1" applyAlignment="1">
      <alignment horizontal="right" vertical="center"/>
    </xf>
    <xf numFmtId="0" fontId="3" fillId="0" borderId="11" xfId="0" applyNumberFormat="1" applyFont="1" applyBorder="1" applyAlignment="1">
      <alignment vertical="center"/>
    </xf>
    <xf numFmtId="2" fontId="3" fillId="0" borderId="11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" xfId="0" applyNumberFormat="1" applyFont="1" applyBorder="1" applyAlignment="1">
      <alignment vertical="center"/>
    </xf>
    <xf numFmtId="2" fontId="3" fillId="0" borderId="1" xfId="0" applyNumberFormat="1" applyFont="1" applyBorder="1" applyAlignment="1">
      <alignment vertical="center"/>
    </xf>
    <xf numFmtId="0" fontId="5" fillId="2" borderId="0" xfId="0" applyFont="1" applyFill="1" applyAlignment="1">
      <alignment vertical="center"/>
    </xf>
    <xf numFmtId="0" fontId="3" fillId="0" borderId="6" xfId="0" applyNumberFormat="1" applyFont="1" applyBorder="1" applyAlignment="1">
      <alignment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right" vertical="center"/>
    </xf>
    <xf numFmtId="2" fontId="3" fillId="2" borderId="12" xfId="0" applyNumberFormat="1" applyFont="1" applyFill="1" applyBorder="1" applyAlignment="1">
      <alignment horizontal="right" vertical="center"/>
    </xf>
    <xf numFmtId="2" fontId="3" fillId="0" borderId="13" xfId="0" applyNumberFormat="1" applyFont="1" applyBorder="1" applyAlignment="1">
      <alignment horizontal="right" vertical="center"/>
    </xf>
    <xf numFmtId="0" fontId="4" fillId="2" borderId="3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right" vertical="center"/>
    </xf>
    <xf numFmtId="2" fontId="4" fillId="2" borderId="5" xfId="0" applyNumberFormat="1" applyFont="1" applyFill="1" applyBorder="1" applyAlignment="1">
      <alignment horizontal="right" vertical="center"/>
    </xf>
    <xf numFmtId="0" fontId="3" fillId="4" borderId="10" xfId="0" applyNumberFormat="1" applyFont="1" applyFill="1" applyBorder="1" applyAlignment="1">
      <alignment vertical="center"/>
    </xf>
    <xf numFmtId="0" fontId="3" fillId="4" borderId="10" xfId="0" applyNumberFormat="1" applyFont="1" applyFill="1" applyBorder="1" applyAlignment="1">
      <alignment horizontal="center" vertical="center"/>
    </xf>
    <xf numFmtId="0" fontId="3" fillId="2" borderId="10" xfId="0" applyNumberFormat="1" applyFont="1" applyFill="1" applyBorder="1" applyAlignment="1">
      <alignment horizontal="right" vertical="center"/>
    </xf>
    <xf numFmtId="2" fontId="3" fillId="4" borderId="10" xfId="0" applyNumberFormat="1" applyFont="1" applyFill="1" applyBorder="1" applyAlignment="1">
      <alignment horizontal="right" vertical="center"/>
    </xf>
    <xf numFmtId="0" fontId="3" fillId="4" borderId="10" xfId="0" applyNumberFormat="1" applyFont="1" applyFill="1" applyBorder="1" applyAlignment="1">
      <alignment horizontal="right" vertical="center"/>
    </xf>
    <xf numFmtId="0" fontId="3" fillId="4" borderId="1" xfId="0" applyNumberFormat="1" applyFont="1" applyFill="1" applyBorder="1" applyAlignment="1">
      <alignment horizontal="center" vertical="center"/>
    </xf>
    <xf numFmtId="0" fontId="3" fillId="4" borderId="1" xfId="0" applyNumberFormat="1" applyFont="1" applyFill="1" applyBorder="1" applyAlignment="1">
      <alignment horizontal="right" vertical="center"/>
    </xf>
    <xf numFmtId="2" fontId="3" fillId="4" borderId="1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left" vertical="center" wrapText="1"/>
    </xf>
    <xf numFmtId="0" fontId="3" fillId="2" borderId="14" xfId="0" applyNumberFormat="1" applyFont="1" applyFill="1" applyBorder="1" applyAlignment="1">
      <alignment horizontal="center" vertical="center"/>
    </xf>
    <xf numFmtId="0" fontId="3" fillId="2" borderId="15" xfId="0" applyNumberFormat="1" applyFont="1" applyFill="1" applyBorder="1" applyAlignment="1">
      <alignment horizontal="right" vertical="center"/>
    </xf>
    <xf numFmtId="2" fontId="3" fillId="2" borderId="16" xfId="0" applyNumberFormat="1" applyFont="1" applyFill="1" applyBorder="1" applyAlignment="1">
      <alignment horizontal="right" vertical="center"/>
    </xf>
    <xf numFmtId="0" fontId="3" fillId="4" borderId="11" xfId="0" applyNumberFormat="1" applyFont="1" applyFill="1" applyBorder="1" applyAlignment="1">
      <alignment horizontal="center" vertical="center"/>
    </xf>
    <xf numFmtId="0" fontId="3" fillId="4" borderId="11" xfId="0" applyNumberFormat="1" applyFont="1" applyFill="1" applyBorder="1" applyAlignment="1">
      <alignment horizontal="right" vertical="center"/>
    </xf>
    <xf numFmtId="2" fontId="3" fillId="4" borderId="11" xfId="0" applyNumberFormat="1" applyFont="1" applyFill="1" applyBorder="1" applyAlignment="1">
      <alignment horizontal="right" vertical="center"/>
    </xf>
    <xf numFmtId="0" fontId="3" fillId="2" borderId="11" xfId="0" applyNumberFormat="1" applyFont="1" applyFill="1" applyBorder="1" applyAlignment="1">
      <alignment horizontal="right" vertical="center"/>
    </xf>
    <xf numFmtId="0" fontId="3" fillId="3" borderId="17" xfId="0" applyNumberFormat="1" applyFont="1" applyFill="1" applyBorder="1" applyAlignment="1">
      <alignment vertical="center"/>
    </xf>
    <xf numFmtId="0" fontId="2" fillId="3" borderId="17" xfId="0" applyNumberFormat="1" applyFont="1" applyFill="1" applyBorder="1" applyAlignment="1">
      <alignment vertical="center"/>
    </xf>
    <xf numFmtId="2" fontId="2" fillId="3" borderId="17" xfId="0" applyNumberFormat="1" applyFont="1" applyFill="1" applyBorder="1" applyAlignment="1">
      <alignment vertical="center"/>
    </xf>
    <xf numFmtId="0" fontId="3" fillId="3" borderId="0" xfId="0" applyNumberFormat="1" applyFont="1" applyFill="1" applyBorder="1" applyAlignment="1">
      <alignment vertical="center"/>
    </xf>
    <xf numFmtId="0" fontId="2" fillId="3" borderId="0" xfId="0" applyNumberFormat="1" applyFont="1" applyFill="1" applyBorder="1" applyAlignment="1">
      <alignment vertical="center"/>
    </xf>
    <xf numFmtId="2" fontId="2" fillId="3" borderId="0" xfId="0" applyNumberFormat="1" applyFont="1" applyFill="1" applyBorder="1" applyAlignment="1">
      <alignment vertical="center"/>
    </xf>
    <xf numFmtId="0" fontId="3" fillId="2" borderId="0" xfId="0" applyNumberFormat="1" applyFont="1" applyFill="1" applyAlignment="1">
      <alignment vertical="center"/>
    </xf>
    <xf numFmtId="0" fontId="2" fillId="2" borderId="0" xfId="0" applyNumberFormat="1" applyFont="1" applyFill="1" applyAlignment="1">
      <alignment vertical="center"/>
    </xf>
    <xf numFmtId="0" fontId="2" fillId="2" borderId="10" xfId="0" applyNumberFormat="1" applyFont="1" applyFill="1" applyBorder="1" applyAlignment="1">
      <alignment horizontal="center" vertical="center"/>
    </xf>
    <xf numFmtId="0" fontId="2" fillId="3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vertical="center"/>
    </xf>
    <xf numFmtId="2" fontId="3" fillId="2" borderId="10" xfId="0" applyNumberFormat="1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2" fontId="2" fillId="3" borderId="10" xfId="0" applyNumberFormat="1" applyFont="1" applyFill="1" applyBorder="1" applyAlignment="1">
      <alignment vertical="center"/>
    </xf>
    <xf numFmtId="0" fontId="0" fillId="2" borderId="0" xfId="0" applyNumberFormat="1" applyFill="1" applyAlignment="1">
      <alignment vertical="center"/>
    </xf>
    <xf numFmtId="2" fontId="3" fillId="2" borderId="0" xfId="0" applyNumberFormat="1" applyFont="1" applyFill="1" applyAlignment="1">
      <alignment vertical="center"/>
    </xf>
    <xf numFmtId="0" fontId="3" fillId="3" borderId="10" xfId="0" applyNumberFormat="1" applyFont="1" applyFill="1" applyBorder="1" applyAlignment="1">
      <alignment vertical="center"/>
    </xf>
    <xf numFmtId="2" fontId="0" fillId="2" borderId="0" xfId="0" applyNumberFormat="1" applyFill="1" applyAlignment="1">
      <alignment vertical="center"/>
    </xf>
    <xf numFmtId="0" fontId="2" fillId="3" borderId="10" xfId="0" applyFont="1" applyFill="1" applyBorder="1" applyAlignment="1">
      <alignment vertical="center"/>
    </xf>
    <xf numFmtId="2" fontId="3" fillId="0" borderId="10" xfId="0" applyNumberFormat="1" applyFont="1" applyBorder="1" applyAlignment="1">
      <alignment vertical="center" wrapText="1"/>
    </xf>
    <xf numFmtId="2" fontId="3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17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0" fontId="2" fillId="3" borderId="6" xfId="0" applyNumberFormat="1" applyFont="1" applyFill="1" applyBorder="1" applyAlignment="1">
      <alignment vertical="center" wrapText="1"/>
    </xf>
    <xf numFmtId="0" fontId="2" fillId="0" borderId="6" xfId="0" applyNumberFormat="1" applyFont="1" applyBorder="1" applyAlignment="1">
      <alignment vertical="center" wrapText="1"/>
    </xf>
    <xf numFmtId="0" fontId="3" fillId="0" borderId="6" xfId="0" applyNumberFormat="1" applyFont="1" applyBorder="1" applyAlignment="1">
      <alignment vertical="center" wrapText="1"/>
    </xf>
    <xf numFmtId="0" fontId="3" fillId="4" borderId="10" xfId="0" applyNumberFormat="1" applyFont="1" applyFill="1" applyBorder="1" applyAlignment="1">
      <alignment vertical="center" wrapText="1"/>
    </xf>
    <xf numFmtId="0" fontId="2" fillId="0" borderId="17" xfId="0" applyNumberFormat="1" applyFont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7" fillId="2" borderId="7" xfId="0" applyNumberFormat="1" applyFont="1" applyFill="1" applyBorder="1" applyAlignment="1">
      <alignment vertical="center" wrapText="1"/>
    </xf>
    <xf numFmtId="0" fontId="2" fillId="3" borderId="17" xfId="0" applyNumberFormat="1" applyFont="1" applyFill="1" applyBorder="1" applyAlignment="1">
      <alignment vertical="center" wrapText="1"/>
    </xf>
    <xf numFmtId="0" fontId="2" fillId="3" borderId="0" xfId="0" applyNumberFormat="1" applyFont="1" applyFill="1" applyBorder="1" applyAlignment="1">
      <alignment vertical="center" wrapText="1"/>
    </xf>
    <xf numFmtId="0" fontId="2" fillId="2" borderId="0" xfId="0" applyNumberFormat="1" applyFont="1" applyFill="1" applyAlignment="1">
      <alignment vertical="center" wrapText="1"/>
    </xf>
    <xf numFmtId="0" fontId="2" fillId="3" borderId="10" xfId="0" applyNumberFormat="1" applyFont="1" applyFill="1" applyBorder="1" applyAlignment="1">
      <alignment vertical="center" wrapText="1"/>
    </xf>
    <xf numFmtId="0" fontId="3" fillId="2" borderId="10" xfId="0" applyNumberFormat="1" applyFont="1" applyFill="1" applyBorder="1" applyAlignment="1">
      <alignment vertical="center" wrapText="1"/>
    </xf>
    <xf numFmtId="0" fontId="3" fillId="2" borderId="0" xfId="0" applyNumberFormat="1" applyFont="1" applyFill="1" applyAlignment="1">
      <alignment vertical="center" wrapText="1"/>
    </xf>
    <xf numFmtId="0" fontId="2" fillId="3" borderId="10" xfId="0" applyFont="1" applyFill="1" applyBorder="1" applyAlignment="1">
      <alignment vertical="center" wrapText="1"/>
    </xf>
    <xf numFmtId="0" fontId="3" fillId="0" borderId="11" xfId="0" applyNumberFormat="1" applyFont="1" applyFill="1" applyBorder="1" applyAlignment="1">
      <alignment horizontal="right" vertical="center"/>
    </xf>
    <xf numFmtId="2" fontId="3" fillId="0" borderId="11" xfId="0" applyNumberFormat="1" applyFont="1" applyFill="1" applyBorder="1" applyAlignment="1">
      <alignment horizontal="right" vertical="center"/>
    </xf>
    <xf numFmtId="0" fontId="3" fillId="0" borderId="10" xfId="0" applyNumberFormat="1" applyFont="1" applyFill="1" applyBorder="1" applyAlignment="1">
      <alignment horizontal="right" vertical="center"/>
    </xf>
    <xf numFmtId="2" fontId="3" fillId="0" borderId="10" xfId="0" applyNumberFormat="1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/>
    </xf>
    <xf numFmtId="0" fontId="2" fillId="0" borderId="4" xfId="0" applyNumberFormat="1" applyFont="1" applyFill="1" applyBorder="1" applyAlignment="1">
      <alignment vertical="center"/>
    </xf>
    <xf numFmtId="2" fontId="3" fillId="0" borderId="5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4" xfId="0" applyNumberFormat="1" applyFont="1" applyFill="1" applyBorder="1" applyAlignment="1">
      <alignment horizontal="right" vertical="center"/>
    </xf>
    <xf numFmtId="0" fontId="3" fillId="0" borderId="11" xfId="0" applyNumberFormat="1" applyFont="1" applyFill="1" applyBorder="1" applyAlignment="1">
      <alignment vertical="center"/>
    </xf>
    <xf numFmtId="2" fontId="3" fillId="0" borderId="11" xfId="0" applyNumberFormat="1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vertical="center"/>
    </xf>
    <xf numFmtId="2" fontId="3" fillId="0" borderId="1" xfId="0" applyNumberFormat="1" applyFont="1" applyFill="1" applyBorder="1" applyAlignment="1">
      <alignment vertical="center"/>
    </xf>
    <xf numFmtId="0" fontId="3" fillId="0" borderId="17" xfId="0" applyNumberFormat="1" applyFont="1" applyFill="1" applyBorder="1" applyAlignment="1">
      <alignment horizontal="right" vertical="center"/>
    </xf>
    <xf numFmtId="2" fontId="3" fillId="0" borderId="17" xfId="0" applyNumberFormat="1" applyFont="1" applyFill="1" applyBorder="1" applyAlignment="1">
      <alignment horizontal="right" vertical="center"/>
    </xf>
    <xf numFmtId="0" fontId="4" fillId="0" borderId="4" xfId="0" applyNumberFormat="1" applyFont="1" applyFill="1" applyBorder="1" applyAlignment="1">
      <alignment horizontal="right" vertical="center"/>
    </xf>
    <xf numFmtId="2" fontId="4" fillId="0" borderId="5" xfId="0" applyNumberFormat="1" applyFont="1" applyFill="1" applyBorder="1" applyAlignment="1">
      <alignment horizontal="right" vertical="center"/>
    </xf>
    <xf numFmtId="0" fontId="2" fillId="0" borderId="4" xfId="0" applyNumberFormat="1" applyFont="1" applyFill="1" applyBorder="1" applyAlignment="1">
      <alignment horizontal="right" vertical="center"/>
    </xf>
    <xf numFmtId="2" fontId="2" fillId="0" borderId="5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2" fillId="0" borderId="8" xfId="0" applyNumberFormat="1" applyFont="1" applyFill="1" applyBorder="1" applyAlignment="1">
      <alignment vertical="center"/>
    </xf>
    <xf numFmtId="2" fontId="3" fillId="0" borderId="9" xfId="0" applyNumberFormat="1" applyFont="1" applyFill="1" applyBorder="1" applyAlignment="1">
      <alignment horizontal="right" vertical="center"/>
    </xf>
    <xf numFmtId="0" fontId="2" fillId="0" borderId="17" xfId="0" applyNumberFormat="1" applyFont="1" applyFill="1" applyBorder="1" applyAlignment="1">
      <alignment vertical="center"/>
    </xf>
    <xf numFmtId="2" fontId="2" fillId="0" borderId="17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2" fontId="2" fillId="0" borderId="10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7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7" sqref="B7"/>
    </sheetView>
  </sheetViews>
  <sheetFormatPr defaultColWidth="8.85546875" defaultRowHeight="15" x14ac:dyDescent="0.25"/>
  <cols>
    <col min="1" max="1" width="7.7109375" style="7" customWidth="1"/>
    <col min="2" max="2" width="56.5703125" style="7" customWidth="1"/>
    <col min="3" max="5" width="8.85546875" style="7"/>
    <col min="6" max="6" width="16.140625" style="7" customWidth="1"/>
    <col min="7" max="16384" width="8.85546875" style="7"/>
  </cols>
  <sheetData>
    <row r="1" spans="1:8" x14ac:dyDescent="0.25">
      <c r="A1" s="155" t="s">
        <v>115</v>
      </c>
      <c r="B1" s="155"/>
      <c r="C1" s="155"/>
      <c r="D1" s="155"/>
      <c r="E1" s="155"/>
      <c r="F1" s="155"/>
    </row>
    <row r="2" spans="1:8" ht="20.25" customHeight="1" x14ac:dyDescent="0.25">
      <c r="A2" s="155"/>
      <c r="B2" s="155"/>
      <c r="C2" s="155"/>
      <c r="D2" s="155"/>
      <c r="E2" s="155"/>
      <c r="F2" s="155"/>
    </row>
    <row r="3" spans="1:8" x14ac:dyDescent="0.25">
      <c r="A3" s="8"/>
      <c r="B3" s="9" t="s">
        <v>0</v>
      </c>
      <c r="C3" s="8"/>
      <c r="D3" s="8"/>
      <c r="E3" s="8"/>
      <c r="F3" s="8"/>
      <c r="G3" s="10"/>
      <c r="H3" s="10"/>
    </row>
    <row r="4" spans="1:8" s="14" customFormat="1" ht="42.75" x14ac:dyDescent="0.25">
      <c r="A4" s="11" t="s">
        <v>1</v>
      </c>
      <c r="B4" s="12" t="s">
        <v>2</v>
      </c>
      <c r="C4" s="5" t="s">
        <v>3</v>
      </c>
      <c r="D4" s="6" t="s">
        <v>4</v>
      </c>
      <c r="E4" s="5" t="s">
        <v>5</v>
      </c>
      <c r="F4" s="5" t="s">
        <v>6</v>
      </c>
      <c r="G4" s="13"/>
      <c r="H4" s="13"/>
    </row>
    <row r="5" spans="1:8" s="14" customFormat="1" x14ac:dyDescent="0.25">
      <c r="A5" s="15">
        <v>1</v>
      </c>
      <c r="B5" s="15" t="s">
        <v>83</v>
      </c>
      <c r="C5" s="16"/>
      <c r="D5" s="17"/>
      <c r="E5" s="17"/>
      <c r="F5" s="18"/>
      <c r="G5" s="13"/>
      <c r="H5" s="13"/>
    </row>
    <row r="6" spans="1:8" s="24" customFormat="1" ht="14.25" x14ac:dyDescent="0.25">
      <c r="A6" s="19">
        <v>2</v>
      </c>
      <c r="B6" s="20" t="s">
        <v>7</v>
      </c>
      <c r="C6" s="21"/>
      <c r="D6" s="22"/>
      <c r="E6" s="22"/>
      <c r="F6" s="23"/>
    </row>
    <row r="7" spans="1:8" s="24" customFormat="1" x14ac:dyDescent="0.25">
      <c r="A7" s="25">
        <v>3</v>
      </c>
      <c r="B7" s="26" t="s">
        <v>8</v>
      </c>
      <c r="C7" s="27" t="s">
        <v>9</v>
      </c>
      <c r="D7" s="28">
        <v>80</v>
      </c>
      <c r="E7" s="29"/>
      <c r="F7" s="30">
        <f t="shared" ref="F7:F16" si="0">E7*D7</f>
        <v>0</v>
      </c>
    </row>
    <row r="8" spans="1:8" s="24" customFormat="1" x14ac:dyDescent="0.25">
      <c r="A8" s="25">
        <v>4</v>
      </c>
      <c r="B8" s="26" t="s">
        <v>10</v>
      </c>
      <c r="C8" s="31" t="s">
        <v>11</v>
      </c>
      <c r="D8" s="32">
        <v>2967</v>
      </c>
      <c r="E8" s="3"/>
      <c r="F8" s="4">
        <f t="shared" si="0"/>
        <v>0</v>
      </c>
    </row>
    <row r="9" spans="1:8" s="24" customFormat="1" x14ac:dyDescent="0.25">
      <c r="A9" s="25">
        <v>5</v>
      </c>
      <c r="B9" s="26" t="s">
        <v>12</v>
      </c>
      <c r="C9" s="33" t="s">
        <v>13</v>
      </c>
      <c r="D9" s="34">
        <f>D8*0.06*2.4</f>
        <v>427.24799999999993</v>
      </c>
      <c r="E9" s="3"/>
      <c r="F9" s="4">
        <f t="shared" si="0"/>
        <v>0</v>
      </c>
    </row>
    <row r="10" spans="1:8" s="24" customFormat="1" ht="30" x14ac:dyDescent="0.25">
      <c r="A10" s="25">
        <v>6</v>
      </c>
      <c r="B10" s="35" t="s">
        <v>14</v>
      </c>
      <c r="C10" s="1" t="s">
        <v>11</v>
      </c>
      <c r="D10" s="32">
        <v>2967</v>
      </c>
      <c r="E10" s="3"/>
      <c r="F10" s="4">
        <f t="shared" si="0"/>
        <v>0</v>
      </c>
    </row>
    <row r="11" spans="1:8" s="24" customFormat="1" x14ac:dyDescent="0.25">
      <c r="A11" s="25">
        <v>7</v>
      </c>
      <c r="B11" s="26" t="s">
        <v>15</v>
      </c>
      <c r="C11" s="33" t="s">
        <v>11</v>
      </c>
      <c r="D11" s="34">
        <v>150</v>
      </c>
      <c r="E11" s="3"/>
      <c r="F11" s="4">
        <f t="shared" si="0"/>
        <v>0</v>
      </c>
    </row>
    <row r="12" spans="1:8" s="24" customFormat="1" x14ac:dyDescent="0.25">
      <c r="A12" s="25">
        <v>8</v>
      </c>
      <c r="B12" s="26" t="s">
        <v>16</v>
      </c>
      <c r="C12" s="33" t="s">
        <v>13</v>
      </c>
      <c r="D12" s="34">
        <f>D11*0.5*1.4</f>
        <v>105</v>
      </c>
      <c r="E12" s="3"/>
      <c r="F12" s="4">
        <f t="shared" si="0"/>
        <v>0</v>
      </c>
    </row>
    <row r="13" spans="1:8" s="24" customFormat="1" x14ac:dyDescent="0.25">
      <c r="A13" s="25">
        <v>9</v>
      </c>
      <c r="B13" s="36" t="s">
        <v>17</v>
      </c>
      <c r="C13" s="31" t="s">
        <v>18</v>
      </c>
      <c r="D13" s="32">
        <v>320</v>
      </c>
      <c r="E13" s="3"/>
      <c r="F13" s="4">
        <f t="shared" si="0"/>
        <v>0</v>
      </c>
    </row>
    <row r="14" spans="1:8" s="24" customFormat="1" x14ac:dyDescent="0.25">
      <c r="A14" s="25">
        <v>10</v>
      </c>
      <c r="B14" s="26" t="s">
        <v>19</v>
      </c>
      <c r="C14" s="31" t="s">
        <v>11</v>
      </c>
      <c r="D14" s="32">
        <v>2967</v>
      </c>
      <c r="E14" s="3"/>
      <c r="F14" s="4">
        <f t="shared" si="0"/>
        <v>0</v>
      </c>
    </row>
    <row r="15" spans="1:8" s="24" customFormat="1" x14ac:dyDescent="0.25">
      <c r="A15" s="25">
        <v>11</v>
      </c>
      <c r="B15" s="26" t="s">
        <v>20</v>
      </c>
      <c r="C15" s="37" t="s">
        <v>11</v>
      </c>
      <c r="D15" s="32">
        <v>2967</v>
      </c>
      <c r="E15" s="38"/>
      <c r="F15" s="39">
        <f t="shared" si="0"/>
        <v>0</v>
      </c>
    </row>
    <row r="16" spans="1:8" s="24" customFormat="1" x14ac:dyDescent="0.25">
      <c r="A16" s="25">
        <v>12</v>
      </c>
      <c r="B16" s="26" t="s">
        <v>21</v>
      </c>
      <c r="C16" s="31" t="s">
        <v>11</v>
      </c>
      <c r="D16" s="32">
        <v>34</v>
      </c>
      <c r="E16" s="3"/>
      <c r="F16" s="4">
        <f t="shared" si="0"/>
        <v>0</v>
      </c>
    </row>
    <row r="17" spans="1:6" s="24" customFormat="1" x14ac:dyDescent="0.25">
      <c r="A17" s="19">
        <v>13</v>
      </c>
      <c r="B17" s="20" t="s">
        <v>22</v>
      </c>
      <c r="C17" s="16"/>
      <c r="D17" s="17"/>
      <c r="E17" s="17"/>
      <c r="F17" s="40"/>
    </row>
    <row r="18" spans="1:6" s="24" customFormat="1" x14ac:dyDescent="0.25">
      <c r="A18" s="25">
        <v>14</v>
      </c>
      <c r="B18" s="26" t="s">
        <v>23</v>
      </c>
      <c r="C18" s="27" t="s">
        <v>9</v>
      </c>
      <c r="D18" s="28">
        <v>170</v>
      </c>
      <c r="E18" s="29"/>
      <c r="F18" s="30">
        <f>E18*D18</f>
        <v>0</v>
      </c>
    </row>
    <row r="19" spans="1:6" s="24" customFormat="1" x14ac:dyDescent="0.25">
      <c r="A19" s="25">
        <v>15</v>
      </c>
      <c r="B19" s="26" t="s">
        <v>24</v>
      </c>
      <c r="C19" s="31" t="s">
        <v>9</v>
      </c>
      <c r="D19" s="32">
        <v>170</v>
      </c>
      <c r="E19" s="3"/>
      <c r="F19" s="4">
        <f>E19*D19</f>
        <v>0</v>
      </c>
    </row>
    <row r="20" spans="1:6" s="24" customFormat="1" x14ac:dyDescent="0.25">
      <c r="A20" s="25">
        <v>16</v>
      </c>
      <c r="B20" s="26" t="s">
        <v>25</v>
      </c>
      <c r="C20" s="37" t="s">
        <v>9</v>
      </c>
      <c r="D20" s="41">
        <v>170</v>
      </c>
      <c r="E20" s="38"/>
      <c r="F20" s="39">
        <f>E20*D20</f>
        <v>0</v>
      </c>
    </row>
    <row r="21" spans="1:6" s="24" customFormat="1" x14ac:dyDescent="0.25">
      <c r="A21" s="19">
        <v>17</v>
      </c>
      <c r="B21" s="106" t="s">
        <v>121</v>
      </c>
      <c r="C21" s="43"/>
      <c r="D21" s="44"/>
      <c r="E21" s="45"/>
      <c r="F21" s="40"/>
    </row>
    <row r="22" spans="1:6" s="24" customFormat="1" x14ac:dyDescent="0.25">
      <c r="A22" s="25">
        <v>18</v>
      </c>
      <c r="B22" s="26" t="s">
        <v>26</v>
      </c>
      <c r="C22" s="27" t="s">
        <v>18</v>
      </c>
      <c r="D22" s="46">
        <f>30*0.3*0.5</f>
        <v>4.5</v>
      </c>
      <c r="E22" s="47"/>
      <c r="F22" s="30">
        <f>E22*D22</f>
        <v>0</v>
      </c>
    </row>
    <row r="23" spans="1:6" s="24" customFormat="1" x14ac:dyDescent="0.25">
      <c r="A23" s="25">
        <v>19</v>
      </c>
      <c r="B23" s="26" t="s">
        <v>27</v>
      </c>
      <c r="C23" s="31" t="s">
        <v>9</v>
      </c>
      <c r="D23" s="26">
        <v>30</v>
      </c>
      <c r="E23" s="48"/>
      <c r="F23" s="4">
        <f>E23*D23</f>
        <v>0</v>
      </c>
    </row>
    <row r="24" spans="1:6" s="24" customFormat="1" x14ac:dyDescent="0.25">
      <c r="A24" s="25">
        <v>20</v>
      </c>
      <c r="B24" s="49" t="s">
        <v>28</v>
      </c>
      <c r="C24" s="1" t="s">
        <v>18</v>
      </c>
      <c r="D24" s="26">
        <v>1</v>
      </c>
      <c r="E24" s="3"/>
      <c r="F24" s="4">
        <f>E24*D24</f>
        <v>0</v>
      </c>
    </row>
    <row r="25" spans="1:6" s="24" customFormat="1" x14ac:dyDescent="0.25">
      <c r="A25" s="25">
        <v>21</v>
      </c>
      <c r="B25" s="26" t="s">
        <v>29</v>
      </c>
      <c r="C25" s="37" t="s">
        <v>18</v>
      </c>
      <c r="D25" s="50">
        <v>3.5</v>
      </c>
      <c r="E25" s="51"/>
      <c r="F25" s="39">
        <f>E25*D25</f>
        <v>0</v>
      </c>
    </row>
    <row r="26" spans="1:6" s="52" customFormat="1" x14ac:dyDescent="0.25">
      <c r="A26" s="19">
        <v>22</v>
      </c>
      <c r="B26" s="42" t="s">
        <v>30</v>
      </c>
      <c r="C26" s="43"/>
      <c r="D26" s="44"/>
      <c r="E26" s="45"/>
      <c r="F26" s="40"/>
    </row>
    <row r="27" spans="1:6" s="24" customFormat="1" x14ac:dyDescent="0.25">
      <c r="A27" s="25">
        <v>23</v>
      </c>
      <c r="B27" s="53" t="s">
        <v>31</v>
      </c>
      <c r="C27" s="54" t="s">
        <v>32</v>
      </c>
      <c r="D27" s="55">
        <v>1</v>
      </c>
      <c r="E27" s="56"/>
      <c r="F27" s="57">
        <f>E27*D27</f>
        <v>0</v>
      </c>
    </row>
    <row r="28" spans="1:6" s="24" customFormat="1" x14ac:dyDescent="0.25">
      <c r="A28" s="19">
        <v>24</v>
      </c>
      <c r="B28" s="20" t="s">
        <v>33</v>
      </c>
      <c r="C28" s="58"/>
      <c r="D28" s="59"/>
      <c r="E28" s="59"/>
      <c r="F28" s="60"/>
    </row>
    <row r="29" spans="1:6" s="24" customFormat="1" x14ac:dyDescent="0.25">
      <c r="A29" s="25">
        <v>25</v>
      </c>
      <c r="B29" s="61" t="s">
        <v>34</v>
      </c>
      <c r="C29" s="62" t="s">
        <v>11</v>
      </c>
      <c r="D29" s="63">
        <v>19</v>
      </c>
      <c r="E29" s="64"/>
      <c r="F29" s="4">
        <f t="shared" ref="F29:F43" si="1">E29*D29</f>
        <v>0</v>
      </c>
    </row>
    <row r="30" spans="1:6" s="24" customFormat="1" x14ac:dyDescent="0.25">
      <c r="A30" s="25">
        <v>26</v>
      </c>
      <c r="B30" s="61" t="s">
        <v>35</v>
      </c>
      <c r="C30" s="62" t="s">
        <v>11</v>
      </c>
      <c r="D30" s="63">
        <f>D29</f>
        <v>19</v>
      </c>
      <c r="E30" s="64"/>
      <c r="F30" s="4">
        <f t="shared" si="1"/>
        <v>0</v>
      </c>
    </row>
    <row r="31" spans="1:6" s="24" customFormat="1" x14ac:dyDescent="0.25">
      <c r="A31" s="25">
        <v>27</v>
      </c>
      <c r="B31" s="61" t="s">
        <v>36</v>
      </c>
      <c r="C31" s="62" t="s">
        <v>11</v>
      </c>
      <c r="D31" s="63">
        <f>D30</f>
        <v>19</v>
      </c>
      <c r="E31" s="64"/>
      <c r="F31" s="4">
        <f t="shared" si="1"/>
        <v>0</v>
      </c>
    </row>
    <row r="32" spans="1:6" s="24" customFormat="1" x14ac:dyDescent="0.25">
      <c r="A32" s="25">
        <v>28</v>
      </c>
      <c r="B32" s="61" t="s">
        <v>37</v>
      </c>
      <c r="C32" s="62" t="s">
        <v>9</v>
      </c>
      <c r="D32" s="63">
        <v>41</v>
      </c>
      <c r="E32" s="64"/>
      <c r="F32" s="4">
        <f t="shared" si="1"/>
        <v>0</v>
      </c>
    </row>
    <row r="33" spans="1:6" s="24" customFormat="1" x14ac:dyDescent="0.25">
      <c r="A33" s="25">
        <v>29</v>
      </c>
      <c r="B33" s="49" t="s">
        <v>38</v>
      </c>
      <c r="C33" s="1" t="s">
        <v>18</v>
      </c>
      <c r="D33" s="2">
        <v>3.15</v>
      </c>
      <c r="E33" s="3"/>
      <c r="F33" s="4">
        <f t="shared" si="1"/>
        <v>0</v>
      </c>
    </row>
    <row r="34" spans="1:6" s="24" customFormat="1" x14ac:dyDescent="0.25">
      <c r="A34" s="25">
        <v>30</v>
      </c>
      <c r="B34" s="26" t="s">
        <v>39</v>
      </c>
      <c r="C34" s="31" t="s">
        <v>18</v>
      </c>
      <c r="D34" s="2">
        <v>3.15</v>
      </c>
      <c r="E34" s="3"/>
      <c r="F34" s="4">
        <f t="shared" si="1"/>
        <v>0</v>
      </c>
    </row>
    <row r="35" spans="1:6" s="24" customFormat="1" x14ac:dyDescent="0.25">
      <c r="A35" s="25">
        <v>31</v>
      </c>
      <c r="B35" s="26" t="s">
        <v>40</v>
      </c>
      <c r="C35" s="33" t="s">
        <v>13</v>
      </c>
      <c r="D35" s="65">
        <f>(D33*0.5*1.4)*2</f>
        <v>4.4099999999999993</v>
      </c>
      <c r="E35" s="64"/>
      <c r="F35" s="4">
        <f t="shared" si="1"/>
        <v>0</v>
      </c>
    </row>
    <row r="36" spans="1:6" s="24" customFormat="1" x14ac:dyDescent="0.25">
      <c r="A36" s="25">
        <v>32</v>
      </c>
      <c r="B36" s="61" t="s">
        <v>41</v>
      </c>
      <c r="C36" s="62" t="s">
        <v>13</v>
      </c>
      <c r="D36" s="65">
        <v>0.34</v>
      </c>
      <c r="E36" s="64"/>
      <c r="F36" s="4">
        <f t="shared" si="1"/>
        <v>0</v>
      </c>
    </row>
    <row r="37" spans="1:6" s="24" customFormat="1" x14ac:dyDescent="0.25">
      <c r="A37" s="25">
        <v>33</v>
      </c>
      <c r="B37" s="61" t="s">
        <v>42</v>
      </c>
      <c r="C37" s="62" t="s">
        <v>18</v>
      </c>
      <c r="D37" s="65">
        <f>0.11*D38</f>
        <v>4.51</v>
      </c>
      <c r="E37" s="64"/>
      <c r="F37" s="4">
        <f t="shared" si="1"/>
        <v>0</v>
      </c>
    </row>
    <row r="38" spans="1:6" s="24" customFormat="1" x14ac:dyDescent="0.25">
      <c r="A38" s="25">
        <v>34</v>
      </c>
      <c r="B38" s="61" t="s">
        <v>43</v>
      </c>
      <c r="C38" s="62" t="s">
        <v>9</v>
      </c>
      <c r="D38" s="63">
        <v>41</v>
      </c>
      <c r="E38" s="64"/>
      <c r="F38" s="4">
        <f t="shared" si="1"/>
        <v>0</v>
      </c>
    </row>
    <row r="39" spans="1:6" s="24" customFormat="1" x14ac:dyDescent="0.25">
      <c r="A39" s="25">
        <v>35</v>
      </c>
      <c r="B39" s="61" t="s">
        <v>44</v>
      </c>
      <c r="C39" s="66" t="s">
        <v>9</v>
      </c>
      <c r="D39" s="67">
        <v>82</v>
      </c>
      <c r="E39" s="68"/>
      <c r="F39" s="39">
        <f t="shared" si="1"/>
        <v>0</v>
      </c>
    </row>
    <row r="40" spans="1:6" s="24" customFormat="1" x14ac:dyDescent="0.25">
      <c r="A40" s="25">
        <v>36</v>
      </c>
      <c r="B40" s="26" t="s">
        <v>45</v>
      </c>
      <c r="C40" s="31" t="s">
        <v>9</v>
      </c>
      <c r="D40" s="32">
        <v>41</v>
      </c>
      <c r="E40" s="3"/>
      <c r="F40" s="4">
        <f t="shared" si="1"/>
        <v>0</v>
      </c>
    </row>
    <row r="41" spans="1:6" s="24" customFormat="1" x14ac:dyDescent="0.25">
      <c r="A41" s="25">
        <v>37</v>
      </c>
      <c r="B41" s="61" t="s">
        <v>46</v>
      </c>
      <c r="C41" s="62" t="s">
        <v>18</v>
      </c>
      <c r="D41" s="63">
        <v>19</v>
      </c>
      <c r="E41" s="64"/>
      <c r="F41" s="4">
        <f t="shared" si="1"/>
        <v>0</v>
      </c>
    </row>
    <row r="42" spans="1:6" s="24" customFormat="1" x14ac:dyDescent="0.25">
      <c r="A42" s="25">
        <v>38</v>
      </c>
      <c r="B42" s="61" t="s">
        <v>47</v>
      </c>
      <c r="C42" s="62" t="s">
        <v>11</v>
      </c>
      <c r="D42" s="63">
        <v>19</v>
      </c>
      <c r="E42" s="64"/>
      <c r="F42" s="4">
        <f t="shared" si="1"/>
        <v>0</v>
      </c>
    </row>
    <row r="43" spans="1:6" s="24" customFormat="1" ht="30" x14ac:dyDescent="0.25">
      <c r="A43" s="25">
        <v>39</v>
      </c>
      <c r="B43" s="69" t="s">
        <v>48</v>
      </c>
      <c r="C43" s="1" t="s">
        <v>9</v>
      </c>
      <c r="D43" s="2">
        <v>17</v>
      </c>
      <c r="E43" s="3"/>
      <c r="F43" s="4">
        <f t="shared" si="1"/>
        <v>0</v>
      </c>
    </row>
    <row r="44" spans="1:6" s="24" customFormat="1" x14ac:dyDescent="0.25">
      <c r="A44" s="19">
        <v>40</v>
      </c>
      <c r="B44" s="42" t="s">
        <v>49</v>
      </c>
      <c r="C44" s="70"/>
      <c r="D44" s="71"/>
      <c r="E44" s="71"/>
      <c r="F44" s="72"/>
    </row>
    <row r="45" spans="1:6" s="24" customFormat="1" x14ac:dyDescent="0.25">
      <c r="A45" s="19">
        <v>41</v>
      </c>
      <c r="B45" s="20" t="s">
        <v>50</v>
      </c>
      <c r="C45" s="16"/>
      <c r="D45" s="17"/>
      <c r="E45" s="17"/>
      <c r="F45" s="40"/>
    </row>
    <row r="46" spans="1:6" s="24" customFormat="1" x14ac:dyDescent="0.25">
      <c r="A46" s="25">
        <v>42</v>
      </c>
      <c r="B46" s="61" t="s">
        <v>51</v>
      </c>
      <c r="C46" s="73" t="s">
        <v>9</v>
      </c>
      <c r="D46" s="74">
        <v>56</v>
      </c>
      <c r="E46" s="75"/>
      <c r="F46" s="30">
        <f t="shared" ref="F46:F51" si="2">E46*D46</f>
        <v>0</v>
      </c>
    </row>
    <row r="47" spans="1:6" s="24" customFormat="1" x14ac:dyDescent="0.25">
      <c r="A47" s="25">
        <v>43</v>
      </c>
      <c r="B47" s="61" t="s">
        <v>34</v>
      </c>
      <c r="C47" s="62" t="s">
        <v>11</v>
      </c>
      <c r="D47" s="63">
        <v>55</v>
      </c>
      <c r="E47" s="64"/>
      <c r="F47" s="4">
        <f t="shared" si="2"/>
        <v>0</v>
      </c>
    </row>
    <row r="48" spans="1:6" s="24" customFormat="1" x14ac:dyDescent="0.25">
      <c r="A48" s="25">
        <v>44</v>
      </c>
      <c r="B48" s="61" t="s">
        <v>35</v>
      </c>
      <c r="C48" s="62" t="s">
        <v>11</v>
      </c>
      <c r="D48" s="63">
        <v>55</v>
      </c>
      <c r="E48" s="64"/>
      <c r="F48" s="4">
        <f t="shared" si="2"/>
        <v>0</v>
      </c>
    </row>
    <row r="49" spans="1:8" s="24" customFormat="1" x14ac:dyDescent="0.25">
      <c r="A49" s="25">
        <v>45</v>
      </c>
      <c r="B49" s="61" t="s">
        <v>36</v>
      </c>
      <c r="C49" s="62" t="s">
        <v>11</v>
      </c>
      <c r="D49" s="63">
        <v>55</v>
      </c>
      <c r="E49" s="64"/>
      <c r="F49" s="4">
        <f t="shared" si="2"/>
        <v>0</v>
      </c>
    </row>
    <row r="50" spans="1:8" s="24" customFormat="1" x14ac:dyDescent="0.25">
      <c r="A50" s="25">
        <v>46</v>
      </c>
      <c r="B50" s="61" t="s">
        <v>46</v>
      </c>
      <c r="C50" s="62" t="s">
        <v>11</v>
      </c>
      <c r="D50" s="63">
        <v>55</v>
      </c>
      <c r="E50" s="64"/>
      <c r="F50" s="4">
        <f t="shared" si="2"/>
        <v>0</v>
      </c>
    </row>
    <row r="51" spans="1:8" s="24" customFormat="1" x14ac:dyDescent="0.25">
      <c r="A51" s="25">
        <v>47</v>
      </c>
      <c r="B51" s="61" t="s">
        <v>47</v>
      </c>
      <c r="C51" s="62" t="s">
        <v>11</v>
      </c>
      <c r="D51" s="63">
        <v>55</v>
      </c>
      <c r="E51" s="64"/>
      <c r="F51" s="4">
        <f t="shared" si="2"/>
        <v>0</v>
      </c>
    </row>
    <row r="52" spans="1:8" s="24" customFormat="1" x14ac:dyDescent="0.25">
      <c r="A52" s="25">
        <v>48</v>
      </c>
      <c r="B52" s="61" t="s">
        <v>52</v>
      </c>
      <c r="C52" s="66" t="s">
        <v>9</v>
      </c>
      <c r="D52" s="67">
        <v>56</v>
      </c>
      <c r="E52" s="68"/>
      <c r="F52" s="39">
        <f>E52*D52</f>
        <v>0</v>
      </c>
    </row>
    <row r="53" spans="1:8" s="24" customFormat="1" x14ac:dyDescent="0.25">
      <c r="A53" s="19">
        <v>49</v>
      </c>
      <c r="B53" s="20" t="s">
        <v>53</v>
      </c>
      <c r="C53" s="16"/>
      <c r="D53" s="17"/>
      <c r="E53" s="17"/>
      <c r="F53" s="40"/>
    </row>
    <row r="54" spans="1:8" s="24" customFormat="1" x14ac:dyDescent="0.25">
      <c r="A54" s="25">
        <v>50</v>
      </c>
      <c r="B54" s="61" t="s">
        <v>34</v>
      </c>
      <c r="C54" s="73" t="s">
        <v>11</v>
      </c>
      <c r="D54" s="76">
        <v>210</v>
      </c>
      <c r="E54" s="75"/>
      <c r="F54" s="30">
        <f>E54*D54</f>
        <v>0</v>
      </c>
    </row>
    <row r="55" spans="1:8" s="24" customFormat="1" x14ac:dyDescent="0.25">
      <c r="A55" s="25">
        <v>51</v>
      </c>
      <c r="B55" s="61" t="s">
        <v>35</v>
      </c>
      <c r="C55" s="62" t="s">
        <v>11</v>
      </c>
      <c r="D55" s="76">
        <v>210</v>
      </c>
      <c r="E55" s="64"/>
      <c r="F55" s="4">
        <f>E55*D55</f>
        <v>0</v>
      </c>
    </row>
    <row r="56" spans="1:8" s="24" customFormat="1" x14ac:dyDescent="0.25">
      <c r="A56" s="25">
        <v>52</v>
      </c>
      <c r="B56" s="61" t="s">
        <v>36</v>
      </c>
      <c r="C56" s="62" t="s">
        <v>11</v>
      </c>
      <c r="D56" s="76">
        <v>210</v>
      </c>
      <c r="E56" s="64"/>
      <c r="F56" s="4">
        <f>E56*D56</f>
        <v>0</v>
      </c>
    </row>
    <row r="57" spans="1:8" s="24" customFormat="1" x14ac:dyDescent="0.25">
      <c r="A57" s="25">
        <v>53</v>
      </c>
      <c r="B57" s="61" t="s">
        <v>46</v>
      </c>
      <c r="C57" s="62" t="s">
        <v>11</v>
      </c>
      <c r="D57" s="76">
        <v>210</v>
      </c>
      <c r="E57" s="64"/>
      <c r="F57" s="4">
        <f>E57*D57</f>
        <v>0</v>
      </c>
    </row>
    <row r="58" spans="1:8" s="24" customFormat="1" x14ac:dyDescent="0.25">
      <c r="A58" s="25">
        <v>54</v>
      </c>
      <c r="B58" s="61" t="s">
        <v>47</v>
      </c>
      <c r="C58" s="62" t="s">
        <v>11</v>
      </c>
      <c r="D58" s="76">
        <v>210</v>
      </c>
      <c r="E58" s="64"/>
      <c r="F58" s="4">
        <f>E58*D58</f>
        <v>0</v>
      </c>
    </row>
    <row r="59" spans="1:8" s="14" customFormat="1" x14ac:dyDescent="0.25">
      <c r="A59" s="77"/>
      <c r="B59" s="78" t="s">
        <v>54</v>
      </c>
      <c r="C59" s="78"/>
      <c r="D59" s="78"/>
      <c r="E59" s="78"/>
      <c r="F59" s="79">
        <f>SUM(F6:F58)</f>
        <v>0</v>
      </c>
      <c r="G59" s="13"/>
      <c r="H59" s="13"/>
    </row>
    <row r="60" spans="1:8" s="14" customFormat="1" x14ac:dyDescent="0.25">
      <c r="A60" s="80"/>
      <c r="B60" s="81"/>
      <c r="C60" s="81"/>
      <c r="D60" s="81"/>
      <c r="E60" s="81"/>
      <c r="F60" s="82"/>
      <c r="G60" s="13"/>
      <c r="H60" s="13"/>
    </row>
    <row r="61" spans="1:8" s="14" customFormat="1" x14ac:dyDescent="0.25">
      <c r="A61" s="83"/>
      <c r="B61" s="84" t="s">
        <v>55</v>
      </c>
      <c r="C61" s="83"/>
      <c r="D61" s="83"/>
      <c r="E61" s="83"/>
      <c r="F61" s="83"/>
      <c r="G61" s="13"/>
      <c r="H61" s="13"/>
    </row>
    <row r="62" spans="1:8" s="14" customFormat="1" x14ac:dyDescent="0.25">
      <c r="A62" s="11" t="s">
        <v>1</v>
      </c>
      <c r="B62" s="11" t="s">
        <v>56</v>
      </c>
      <c r="C62" s="85" t="s">
        <v>3</v>
      </c>
      <c r="D62" s="86" t="s">
        <v>4</v>
      </c>
      <c r="E62" s="11" t="s">
        <v>5</v>
      </c>
      <c r="F62" s="11" t="s">
        <v>6</v>
      </c>
      <c r="G62" s="13"/>
      <c r="H62" s="13"/>
    </row>
    <row r="63" spans="1:8" s="14" customFormat="1" x14ac:dyDescent="0.25">
      <c r="A63" s="34">
        <v>1</v>
      </c>
      <c r="B63" s="34" t="s">
        <v>57</v>
      </c>
      <c r="C63" s="33" t="s">
        <v>13</v>
      </c>
      <c r="D63" s="87">
        <v>101.25</v>
      </c>
      <c r="E63" s="88"/>
      <c r="F63" s="88">
        <f>E63*D63</f>
        <v>0</v>
      </c>
      <c r="G63" s="13"/>
      <c r="H63" s="13"/>
    </row>
    <row r="64" spans="1:8" s="14" customFormat="1" x14ac:dyDescent="0.25">
      <c r="A64" s="34">
        <v>2</v>
      </c>
      <c r="B64" s="26" t="s">
        <v>58</v>
      </c>
      <c r="C64" s="31" t="s">
        <v>13</v>
      </c>
      <c r="D64" s="87">
        <f>D8*6*25/1000</f>
        <v>445.05</v>
      </c>
      <c r="E64" s="88"/>
      <c r="F64" s="88">
        <f>E64*D64</f>
        <v>0</v>
      </c>
      <c r="G64" s="13"/>
      <c r="H64" s="13"/>
    </row>
    <row r="65" spans="1:8" s="14" customFormat="1" x14ac:dyDescent="0.25">
      <c r="A65" s="34">
        <v>3</v>
      </c>
      <c r="B65" s="49" t="s">
        <v>59</v>
      </c>
      <c r="C65" s="62" t="s">
        <v>9</v>
      </c>
      <c r="D65" s="49">
        <v>20</v>
      </c>
      <c r="E65" s="88"/>
      <c r="F65" s="88">
        <f>E65*D65</f>
        <v>0</v>
      </c>
      <c r="G65" s="13"/>
      <c r="H65" s="13"/>
    </row>
    <row r="66" spans="1:8" s="14" customFormat="1" x14ac:dyDescent="0.25">
      <c r="A66" s="34">
        <v>4</v>
      </c>
      <c r="B66" s="49" t="s">
        <v>60</v>
      </c>
      <c r="C66" s="89" t="s">
        <v>11</v>
      </c>
      <c r="D66" s="49">
        <v>185</v>
      </c>
      <c r="E66" s="88"/>
      <c r="F66" s="88">
        <f t="shared" ref="F66:F75" si="3">E66*D66</f>
        <v>0</v>
      </c>
      <c r="G66" s="13"/>
      <c r="H66" s="13"/>
    </row>
    <row r="67" spans="1:8" s="14" customFormat="1" x14ac:dyDescent="0.25">
      <c r="A67" s="34">
        <v>5</v>
      </c>
      <c r="B67" s="49" t="s">
        <v>61</v>
      </c>
      <c r="C67" s="62" t="s">
        <v>9</v>
      </c>
      <c r="D67" s="49">
        <v>138</v>
      </c>
      <c r="E67" s="88"/>
      <c r="F67" s="88">
        <f t="shared" si="3"/>
        <v>0</v>
      </c>
      <c r="G67" s="13"/>
      <c r="H67" s="13"/>
    </row>
    <row r="68" spans="1:8" s="14" customFormat="1" x14ac:dyDescent="0.25">
      <c r="A68" s="34">
        <v>6</v>
      </c>
      <c r="B68" s="61" t="s">
        <v>62</v>
      </c>
      <c r="C68" s="62" t="s">
        <v>63</v>
      </c>
      <c r="D68" s="65">
        <v>41</v>
      </c>
      <c r="E68" s="3"/>
      <c r="F68" s="88">
        <f t="shared" si="3"/>
        <v>0</v>
      </c>
      <c r="G68" s="13"/>
      <c r="H68" s="13"/>
    </row>
    <row r="69" spans="1:8" s="14" customFormat="1" x14ac:dyDescent="0.25">
      <c r="A69" s="34">
        <v>7</v>
      </c>
      <c r="B69" s="61" t="s">
        <v>64</v>
      </c>
      <c r="C69" s="62" t="s">
        <v>13</v>
      </c>
      <c r="D69" s="65">
        <v>0.34</v>
      </c>
      <c r="E69" s="3"/>
      <c r="F69" s="88">
        <f t="shared" si="3"/>
        <v>0</v>
      </c>
      <c r="G69" s="13"/>
      <c r="H69" s="13"/>
    </row>
    <row r="70" spans="1:8" s="14" customFormat="1" x14ac:dyDescent="0.25">
      <c r="A70" s="34">
        <v>8</v>
      </c>
      <c r="B70" s="34" t="s">
        <v>65</v>
      </c>
      <c r="C70" s="33" t="s">
        <v>9</v>
      </c>
      <c r="D70" s="32">
        <v>30</v>
      </c>
      <c r="E70" s="3"/>
      <c r="F70" s="88">
        <f t="shared" si="3"/>
        <v>0</v>
      </c>
      <c r="G70" s="13"/>
      <c r="H70" s="13"/>
    </row>
    <row r="71" spans="1:8" s="14" customFormat="1" x14ac:dyDescent="0.25">
      <c r="A71" s="34">
        <v>9</v>
      </c>
      <c r="B71" s="34" t="s">
        <v>66</v>
      </c>
      <c r="C71" s="33" t="s">
        <v>18</v>
      </c>
      <c r="D71" s="34">
        <f>D50*0.05+D57*0.05</f>
        <v>13.25</v>
      </c>
      <c r="E71" s="88"/>
      <c r="F71" s="88">
        <f t="shared" si="3"/>
        <v>0</v>
      </c>
      <c r="G71" s="13"/>
      <c r="H71" s="13"/>
    </row>
    <row r="72" spans="1:8" s="14" customFormat="1" x14ac:dyDescent="0.25">
      <c r="A72" s="34">
        <v>10</v>
      </c>
      <c r="B72" s="61" t="s">
        <v>67</v>
      </c>
      <c r="C72" s="62" t="s">
        <v>18</v>
      </c>
      <c r="D72" s="65">
        <v>4.51</v>
      </c>
      <c r="E72" s="3"/>
      <c r="F72" s="88">
        <f t="shared" si="3"/>
        <v>0</v>
      </c>
      <c r="G72" s="13"/>
      <c r="H72" s="13"/>
    </row>
    <row r="73" spans="1:8" s="14" customFormat="1" x14ac:dyDescent="0.25">
      <c r="A73" s="34">
        <v>11</v>
      </c>
      <c r="B73" s="90" t="s">
        <v>68</v>
      </c>
      <c r="C73" s="1" t="s">
        <v>69</v>
      </c>
      <c r="D73" s="90">
        <v>2</v>
      </c>
      <c r="E73" s="88"/>
      <c r="F73" s="88">
        <f t="shared" si="3"/>
        <v>0</v>
      </c>
      <c r="G73" s="13"/>
      <c r="H73" s="13"/>
    </row>
    <row r="74" spans="1:8" s="14" customFormat="1" x14ac:dyDescent="0.25">
      <c r="A74" s="34">
        <v>12</v>
      </c>
      <c r="B74" s="26" t="s">
        <v>70</v>
      </c>
      <c r="C74" s="31" t="s">
        <v>71</v>
      </c>
      <c r="D74" s="26">
        <v>1916</v>
      </c>
      <c r="E74" s="88"/>
      <c r="F74" s="88">
        <f t="shared" si="3"/>
        <v>0</v>
      </c>
      <c r="G74" s="13"/>
      <c r="H74" s="13"/>
    </row>
    <row r="75" spans="1:8" s="14" customFormat="1" x14ac:dyDescent="0.25">
      <c r="A75" s="34">
        <v>13</v>
      </c>
      <c r="B75" s="49" t="s">
        <v>72</v>
      </c>
      <c r="C75" s="1" t="s">
        <v>13</v>
      </c>
      <c r="D75" s="49">
        <v>30</v>
      </c>
      <c r="E75" s="88"/>
      <c r="F75" s="88">
        <f t="shared" si="3"/>
        <v>0</v>
      </c>
      <c r="G75" s="13"/>
      <c r="H75" s="13"/>
    </row>
    <row r="76" spans="1:8" s="14" customFormat="1" x14ac:dyDescent="0.25">
      <c r="A76" s="34">
        <v>14</v>
      </c>
      <c r="B76" s="90" t="s">
        <v>73</v>
      </c>
      <c r="C76" s="89" t="s">
        <v>63</v>
      </c>
      <c r="D76" s="90">
        <v>4</v>
      </c>
      <c r="E76" s="88"/>
      <c r="F76" s="88">
        <f>E76*D76</f>
        <v>0</v>
      </c>
      <c r="G76" s="13"/>
      <c r="H76" s="13"/>
    </row>
    <row r="77" spans="1:8" s="14" customFormat="1" x14ac:dyDescent="0.25">
      <c r="A77" s="34">
        <v>15</v>
      </c>
      <c r="B77" s="49" t="s">
        <v>74</v>
      </c>
      <c r="C77" s="31" t="s">
        <v>71</v>
      </c>
      <c r="D77" s="49">
        <v>20.6</v>
      </c>
      <c r="E77" s="88"/>
      <c r="F77" s="88">
        <f>E77*D77</f>
        <v>0</v>
      </c>
      <c r="G77" s="13"/>
      <c r="H77" s="13"/>
    </row>
    <row r="78" spans="1:8" s="14" customFormat="1" x14ac:dyDescent="0.25">
      <c r="A78" s="34">
        <v>16</v>
      </c>
      <c r="B78" s="49" t="s">
        <v>75</v>
      </c>
      <c r="C78" s="1" t="s">
        <v>9</v>
      </c>
      <c r="D78" s="49">
        <v>17</v>
      </c>
      <c r="E78" s="88"/>
      <c r="F78" s="88">
        <f>E78*D78</f>
        <v>0</v>
      </c>
      <c r="G78" s="13"/>
      <c r="H78" s="13"/>
    </row>
    <row r="79" spans="1:8" s="14" customFormat="1" x14ac:dyDescent="0.25">
      <c r="A79" s="34">
        <v>17</v>
      </c>
      <c r="B79" s="90" t="s">
        <v>76</v>
      </c>
      <c r="C79" s="89" t="s">
        <v>63</v>
      </c>
      <c r="D79" s="90">
        <v>8</v>
      </c>
      <c r="E79" s="88"/>
      <c r="F79" s="88">
        <f>E79*D79</f>
        <v>0</v>
      </c>
      <c r="G79" s="13"/>
      <c r="H79" s="13"/>
    </row>
    <row r="80" spans="1:8" s="92" customFormat="1" x14ac:dyDescent="0.25">
      <c r="A80" s="11"/>
      <c r="B80" s="11" t="s">
        <v>77</v>
      </c>
      <c r="C80" s="11"/>
      <c r="D80" s="11"/>
      <c r="E80" s="11"/>
      <c r="F80" s="91">
        <f>SUM(F63:F71)</f>
        <v>0</v>
      </c>
      <c r="G80" s="83"/>
      <c r="H80" s="83"/>
    </row>
    <row r="81" spans="1:8" s="92" customFormat="1" x14ac:dyDescent="0.25">
      <c r="A81" s="81"/>
      <c r="B81" s="81"/>
      <c r="C81" s="81"/>
      <c r="D81" s="81"/>
      <c r="E81" s="81"/>
      <c r="F81" s="82"/>
      <c r="G81" s="83"/>
      <c r="H81" s="83"/>
    </row>
    <row r="82" spans="1:8" s="92" customFormat="1" x14ac:dyDescent="0.25">
      <c r="A82" s="83"/>
      <c r="B82" s="84" t="s">
        <v>78</v>
      </c>
      <c r="C82" s="83"/>
      <c r="D82" s="83"/>
      <c r="E82" s="83"/>
      <c r="F82" s="83"/>
      <c r="G82" s="83"/>
      <c r="H82" s="93"/>
    </row>
    <row r="83" spans="1:8" s="92" customFormat="1" x14ac:dyDescent="0.25">
      <c r="A83" s="11"/>
      <c r="B83" s="11" t="s">
        <v>79</v>
      </c>
      <c r="C83" s="11"/>
      <c r="D83" s="11"/>
      <c r="E83" s="11"/>
      <c r="F83" s="91"/>
      <c r="G83" s="83"/>
      <c r="H83" s="93"/>
    </row>
    <row r="84" spans="1:8" s="92" customFormat="1" x14ac:dyDescent="0.25">
      <c r="A84" s="94"/>
      <c r="B84" s="11" t="s">
        <v>80</v>
      </c>
      <c r="C84" s="94"/>
      <c r="D84" s="94"/>
      <c r="E84" s="94"/>
      <c r="F84" s="91">
        <f>F83+F80+F59</f>
        <v>0</v>
      </c>
      <c r="G84" s="83"/>
      <c r="H84" s="93"/>
    </row>
    <row r="85" spans="1:8" s="92" customFormat="1" x14ac:dyDescent="0.25">
      <c r="A85" s="11"/>
      <c r="B85" s="11" t="s">
        <v>81</v>
      </c>
      <c r="C85" s="11"/>
      <c r="D85" s="11"/>
      <c r="E85" s="11"/>
      <c r="F85" s="91">
        <f>F84/5</f>
        <v>0</v>
      </c>
      <c r="H85" s="95"/>
    </row>
    <row r="86" spans="1:8" s="92" customFormat="1" x14ac:dyDescent="0.25">
      <c r="A86" s="83"/>
      <c r="B86" s="83"/>
      <c r="C86" s="83"/>
      <c r="D86" s="83"/>
      <c r="E86" s="83"/>
      <c r="F86" s="83"/>
    </row>
    <row r="87" spans="1:8" s="92" customFormat="1" x14ac:dyDescent="0.25">
      <c r="A87" s="94"/>
      <c r="B87" s="96" t="s">
        <v>82</v>
      </c>
      <c r="C87" s="94"/>
      <c r="D87" s="94"/>
      <c r="E87" s="94"/>
      <c r="F87" s="91">
        <f>F85+F84</f>
        <v>0</v>
      </c>
      <c r="G87" s="83"/>
      <c r="H87" s="93"/>
    </row>
    <row r="89" spans="1:8" x14ac:dyDescent="0.25">
      <c r="B89" s="153" t="s">
        <v>117</v>
      </c>
    </row>
    <row r="90" spans="1:8" x14ac:dyDescent="0.25">
      <c r="B90" s="153"/>
    </row>
    <row r="91" spans="1:8" x14ac:dyDescent="0.25">
      <c r="B91" s="153" t="s">
        <v>118</v>
      </c>
    </row>
    <row r="92" spans="1:8" x14ac:dyDescent="0.25">
      <c r="B92" s="153"/>
    </row>
    <row r="93" spans="1:8" x14ac:dyDescent="0.25">
      <c r="B93" s="153" t="s">
        <v>120</v>
      </c>
    </row>
    <row r="96" spans="1:8" s="154" customFormat="1" ht="15.75" x14ac:dyDescent="0.25">
      <c r="B96" s="154" t="s">
        <v>111</v>
      </c>
      <c r="C96" s="154" t="s">
        <v>112</v>
      </c>
    </row>
    <row r="97" spans="2:2" x14ac:dyDescent="0.25">
      <c r="B97" s="7" t="s">
        <v>119</v>
      </c>
    </row>
  </sheetData>
  <mergeCells count="1">
    <mergeCell ref="A1:F2"/>
  </mergeCells>
  <pageMargins left="0.70866141732283472" right="0.70866141732283472" top="0.74803149606299213" bottom="0.74803149606299213" header="0.31496062992125984" footer="0.31496062992125984"/>
  <pageSetup paperSize="9" scale="69" fitToHeight="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4"/>
  <sheetViews>
    <sheetView tabSelected="1" workbookViewId="0">
      <pane xSplit="2" ySplit="4" topLeftCell="C23" activePane="bottomRight" state="frozen"/>
      <selection pane="topRight" activeCell="C1" sqref="C1"/>
      <selection pane="bottomLeft" activeCell="A5" sqref="A5"/>
      <selection pane="bottomRight" activeCell="B27" sqref="B27"/>
    </sheetView>
  </sheetViews>
  <sheetFormatPr defaultColWidth="8.85546875" defaultRowHeight="15" x14ac:dyDescent="0.25"/>
  <cols>
    <col min="1" max="1" width="8.85546875" style="7"/>
    <col min="2" max="2" width="53.42578125" style="7" customWidth="1"/>
    <col min="3" max="3" width="10.5703125" style="7" customWidth="1"/>
    <col min="4" max="4" width="8.85546875" style="7"/>
    <col min="5" max="5" width="11.85546875" style="7" customWidth="1"/>
    <col min="6" max="6" width="12.42578125" style="7" customWidth="1"/>
    <col min="7" max="16384" width="8.85546875" style="7"/>
  </cols>
  <sheetData>
    <row r="1" spans="1:8" x14ac:dyDescent="0.25">
      <c r="A1" s="155" t="s">
        <v>114</v>
      </c>
      <c r="B1" s="155"/>
      <c r="C1" s="155"/>
      <c r="D1" s="155"/>
      <c r="E1" s="155"/>
      <c r="F1" s="155"/>
    </row>
    <row r="2" spans="1:8" ht="27" customHeight="1" x14ac:dyDescent="0.25">
      <c r="A2" s="155"/>
      <c r="B2" s="155"/>
      <c r="C2" s="155"/>
      <c r="D2" s="155"/>
      <c r="E2" s="155"/>
      <c r="F2" s="155"/>
    </row>
    <row r="3" spans="1:8" x14ac:dyDescent="0.25">
      <c r="A3" s="8"/>
      <c r="B3" s="9" t="s">
        <v>0</v>
      </c>
      <c r="C3" s="8"/>
      <c r="D3" s="8"/>
      <c r="E3" s="8"/>
      <c r="F3" s="8"/>
      <c r="G3" s="10"/>
      <c r="H3" s="10"/>
    </row>
    <row r="4" spans="1:8" s="14" customFormat="1" ht="28.5" x14ac:dyDescent="0.25">
      <c r="A4" s="11" t="s">
        <v>1</v>
      </c>
      <c r="B4" s="12" t="s">
        <v>2</v>
      </c>
      <c r="C4" s="12" t="s">
        <v>3</v>
      </c>
      <c r="D4" s="12" t="s">
        <v>4</v>
      </c>
      <c r="E4" s="6" t="s">
        <v>5</v>
      </c>
      <c r="F4" s="6" t="s">
        <v>6</v>
      </c>
      <c r="G4" s="13"/>
      <c r="H4" s="13"/>
    </row>
    <row r="5" spans="1:8" s="14" customFormat="1" x14ac:dyDescent="0.25">
      <c r="A5" s="20">
        <v>1</v>
      </c>
      <c r="B5" s="15" t="s">
        <v>83</v>
      </c>
      <c r="C5" s="16"/>
      <c r="D5" s="17"/>
      <c r="E5" s="17"/>
      <c r="F5" s="18"/>
      <c r="G5" s="13"/>
      <c r="H5" s="13"/>
    </row>
    <row r="6" spans="1:8" s="14" customFormat="1" x14ac:dyDescent="0.25">
      <c r="A6" s="20">
        <v>2</v>
      </c>
      <c r="B6" s="20" t="s">
        <v>84</v>
      </c>
      <c r="C6" s="21"/>
      <c r="D6" s="22"/>
      <c r="E6" s="22"/>
      <c r="F6" s="23"/>
      <c r="G6" s="13"/>
      <c r="H6" s="13"/>
    </row>
    <row r="7" spans="1:8" s="24" customFormat="1" x14ac:dyDescent="0.25">
      <c r="A7" s="53">
        <v>3</v>
      </c>
      <c r="B7" s="36" t="s">
        <v>8</v>
      </c>
      <c r="C7" s="27" t="s">
        <v>9</v>
      </c>
      <c r="D7" s="120">
        <v>60</v>
      </c>
      <c r="E7" s="121"/>
      <c r="F7" s="121">
        <f t="shared" ref="F7:F57" si="0">E7*D7</f>
        <v>0</v>
      </c>
    </row>
    <row r="8" spans="1:8" s="52" customFormat="1" x14ac:dyDescent="0.25">
      <c r="A8" s="53">
        <v>4</v>
      </c>
      <c r="B8" s="36" t="s">
        <v>10</v>
      </c>
      <c r="C8" s="31" t="s">
        <v>11</v>
      </c>
      <c r="D8" s="122">
        <v>2212</v>
      </c>
      <c r="E8" s="123"/>
      <c r="F8" s="123">
        <f t="shared" si="0"/>
        <v>0</v>
      </c>
    </row>
    <row r="9" spans="1:8" s="24" customFormat="1" x14ac:dyDescent="0.25">
      <c r="A9" s="53">
        <v>5</v>
      </c>
      <c r="B9" s="36" t="s">
        <v>12</v>
      </c>
      <c r="C9" s="33" t="s">
        <v>13</v>
      </c>
      <c r="D9" s="87">
        <f>D8*0.06*2.4</f>
        <v>318.52799999999996</v>
      </c>
      <c r="E9" s="123"/>
      <c r="F9" s="123">
        <f t="shared" si="0"/>
        <v>0</v>
      </c>
    </row>
    <row r="10" spans="1:8" s="24" customFormat="1" ht="30" x14ac:dyDescent="0.25">
      <c r="A10" s="53">
        <v>6</v>
      </c>
      <c r="B10" s="97" t="s">
        <v>14</v>
      </c>
      <c r="C10" s="98" t="s">
        <v>11</v>
      </c>
      <c r="D10" s="123">
        <v>2212</v>
      </c>
      <c r="E10" s="123"/>
      <c r="F10" s="123">
        <f t="shared" si="0"/>
        <v>0</v>
      </c>
    </row>
    <row r="11" spans="1:8" s="24" customFormat="1" ht="30" x14ac:dyDescent="0.25">
      <c r="A11" s="53">
        <v>7</v>
      </c>
      <c r="B11" s="36" t="s">
        <v>19</v>
      </c>
      <c r="C11" s="31" t="s">
        <v>11</v>
      </c>
      <c r="D11" s="122">
        <v>2212</v>
      </c>
      <c r="E11" s="123"/>
      <c r="F11" s="123">
        <f t="shared" si="0"/>
        <v>0</v>
      </c>
    </row>
    <row r="12" spans="1:8" s="24" customFormat="1" ht="30" x14ac:dyDescent="0.25">
      <c r="A12" s="53">
        <v>8</v>
      </c>
      <c r="B12" s="36" t="s">
        <v>20</v>
      </c>
      <c r="C12" s="37" t="s">
        <v>11</v>
      </c>
      <c r="D12" s="124">
        <v>2212</v>
      </c>
      <c r="E12" s="125"/>
      <c r="F12" s="125">
        <f t="shared" si="0"/>
        <v>0</v>
      </c>
    </row>
    <row r="13" spans="1:8" s="24" customFormat="1" x14ac:dyDescent="0.25">
      <c r="A13" s="53">
        <v>9</v>
      </c>
      <c r="B13" s="36" t="s">
        <v>21</v>
      </c>
      <c r="C13" s="31" t="s">
        <v>11</v>
      </c>
      <c r="D13" s="122">
        <v>32</v>
      </c>
      <c r="E13" s="123"/>
      <c r="F13" s="123">
        <f t="shared" si="0"/>
        <v>0</v>
      </c>
    </row>
    <row r="14" spans="1:8" s="24" customFormat="1" ht="28.5" x14ac:dyDescent="0.25">
      <c r="A14" s="42">
        <v>10</v>
      </c>
      <c r="B14" s="105" t="s">
        <v>113</v>
      </c>
      <c r="C14" s="16"/>
      <c r="D14" s="126"/>
      <c r="E14" s="126"/>
      <c r="F14" s="127"/>
    </row>
    <row r="15" spans="1:8" s="24" customFormat="1" x14ac:dyDescent="0.25">
      <c r="A15" s="53">
        <v>11</v>
      </c>
      <c r="B15" s="36" t="s">
        <v>10</v>
      </c>
      <c r="C15" s="31" t="s">
        <v>11</v>
      </c>
      <c r="D15" s="122">
        <v>820</v>
      </c>
      <c r="E15" s="123"/>
      <c r="F15" s="123">
        <f t="shared" si="0"/>
        <v>0</v>
      </c>
    </row>
    <row r="16" spans="1:8" s="24" customFormat="1" x14ac:dyDescent="0.25">
      <c r="A16" s="53">
        <v>12</v>
      </c>
      <c r="B16" s="36" t="s">
        <v>85</v>
      </c>
      <c r="C16" s="33" t="s">
        <v>13</v>
      </c>
      <c r="D16" s="87">
        <f>D15*0.09*2.4</f>
        <v>177.11999999999998</v>
      </c>
      <c r="E16" s="123"/>
      <c r="F16" s="123">
        <f t="shared" si="0"/>
        <v>0</v>
      </c>
    </row>
    <row r="17" spans="1:7" s="24" customFormat="1" ht="30" x14ac:dyDescent="0.25">
      <c r="A17" s="53">
        <v>13</v>
      </c>
      <c r="B17" s="35" t="s">
        <v>14</v>
      </c>
      <c r="C17" s="1" t="s">
        <v>11</v>
      </c>
      <c r="D17" s="122">
        <v>820</v>
      </c>
      <c r="E17" s="128"/>
      <c r="F17" s="123">
        <f>E17*D17</f>
        <v>0</v>
      </c>
    </row>
    <row r="18" spans="1:7" s="24" customFormat="1" x14ac:dyDescent="0.25">
      <c r="A18" s="53">
        <v>14</v>
      </c>
      <c r="B18" s="36" t="s">
        <v>15</v>
      </c>
      <c r="C18" s="33" t="s">
        <v>11</v>
      </c>
      <c r="D18" s="87">
        <v>820</v>
      </c>
      <c r="E18" s="123"/>
      <c r="F18" s="123">
        <f t="shared" si="0"/>
        <v>0</v>
      </c>
    </row>
    <row r="19" spans="1:7" s="24" customFormat="1" x14ac:dyDescent="0.25">
      <c r="A19" s="53">
        <v>15</v>
      </c>
      <c r="B19" s="36" t="s">
        <v>16</v>
      </c>
      <c r="C19" s="33" t="s">
        <v>13</v>
      </c>
      <c r="D19" s="87">
        <f>D18*0.5*1.4</f>
        <v>574</v>
      </c>
      <c r="E19" s="123"/>
      <c r="F19" s="123">
        <f t="shared" si="0"/>
        <v>0</v>
      </c>
    </row>
    <row r="20" spans="1:7" s="24" customFormat="1" ht="15.75" x14ac:dyDescent="0.25">
      <c r="A20" s="53">
        <v>16</v>
      </c>
      <c r="B20" s="36" t="s">
        <v>17</v>
      </c>
      <c r="C20" s="31" t="s">
        <v>18</v>
      </c>
      <c r="D20" s="122">
        <v>630</v>
      </c>
      <c r="E20" s="123"/>
      <c r="F20" s="123">
        <f t="shared" si="0"/>
        <v>0</v>
      </c>
      <c r="G20" s="99"/>
    </row>
    <row r="21" spans="1:7" s="24" customFormat="1" ht="30" x14ac:dyDescent="0.25">
      <c r="A21" s="53">
        <v>17</v>
      </c>
      <c r="B21" s="36" t="s">
        <v>19</v>
      </c>
      <c r="C21" s="31" t="s">
        <v>11</v>
      </c>
      <c r="D21" s="122">
        <v>820</v>
      </c>
      <c r="E21" s="123"/>
      <c r="F21" s="123">
        <f t="shared" si="0"/>
        <v>0</v>
      </c>
    </row>
    <row r="22" spans="1:7" s="24" customFormat="1" ht="30" x14ac:dyDescent="0.25">
      <c r="A22" s="53">
        <v>18</v>
      </c>
      <c r="B22" s="36" t="s">
        <v>20</v>
      </c>
      <c r="C22" s="37" t="s">
        <v>11</v>
      </c>
      <c r="D22" s="124">
        <v>820</v>
      </c>
      <c r="E22" s="125"/>
      <c r="F22" s="125">
        <f t="shared" si="0"/>
        <v>0</v>
      </c>
    </row>
    <row r="23" spans="1:7" s="24" customFormat="1" x14ac:dyDescent="0.25">
      <c r="A23" s="42">
        <v>19</v>
      </c>
      <c r="B23" s="105" t="s">
        <v>86</v>
      </c>
      <c r="C23" s="16"/>
      <c r="D23" s="126"/>
      <c r="E23" s="126"/>
      <c r="F23" s="127"/>
    </row>
    <row r="24" spans="1:7" s="24" customFormat="1" x14ac:dyDescent="0.25">
      <c r="A24" s="53">
        <v>20</v>
      </c>
      <c r="B24" s="36" t="s">
        <v>23</v>
      </c>
      <c r="C24" s="27" t="s">
        <v>9</v>
      </c>
      <c r="D24" s="120">
        <v>230</v>
      </c>
      <c r="E24" s="121"/>
      <c r="F24" s="121">
        <f t="shared" si="0"/>
        <v>0</v>
      </c>
    </row>
    <row r="25" spans="1:7" s="24" customFormat="1" x14ac:dyDescent="0.25">
      <c r="A25" s="53">
        <v>21</v>
      </c>
      <c r="B25" s="36" t="s">
        <v>24</v>
      </c>
      <c r="C25" s="31" t="s">
        <v>9</v>
      </c>
      <c r="D25" s="122">
        <v>230</v>
      </c>
      <c r="E25" s="123"/>
      <c r="F25" s="123">
        <f t="shared" si="0"/>
        <v>0</v>
      </c>
    </row>
    <row r="26" spans="1:7" s="24" customFormat="1" x14ac:dyDescent="0.25">
      <c r="A26" s="53">
        <v>22</v>
      </c>
      <c r="B26" s="36" t="s">
        <v>25</v>
      </c>
      <c r="C26" s="37" t="s">
        <v>9</v>
      </c>
      <c r="D26" s="124">
        <v>230</v>
      </c>
      <c r="E26" s="125"/>
      <c r="F26" s="125">
        <f t="shared" si="0"/>
        <v>0</v>
      </c>
    </row>
    <row r="27" spans="1:7" s="24" customFormat="1" x14ac:dyDescent="0.25">
      <c r="A27" s="42">
        <v>23</v>
      </c>
      <c r="B27" s="106" t="s">
        <v>121</v>
      </c>
      <c r="C27" s="43"/>
      <c r="D27" s="129"/>
      <c r="E27" s="129"/>
      <c r="F27" s="127"/>
    </row>
    <row r="28" spans="1:7" s="24" customFormat="1" x14ac:dyDescent="0.25">
      <c r="A28" s="53">
        <v>24</v>
      </c>
      <c r="B28" s="36" t="s">
        <v>26</v>
      </c>
      <c r="C28" s="27" t="s">
        <v>18</v>
      </c>
      <c r="D28" s="130">
        <f>17*0.3*0.5</f>
        <v>2.5499999999999998</v>
      </c>
      <c r="E28" s="131"/>
      <c r="F28" s="121">
        <f t="shared" ref="F28:F33" si="1">E28*D28</f>
        <v>0</v>
      </c>
    </row>
    <row r="29" spans="1:7" s="24" customFormat="1" x14ac:dyDescent="0.25">
      <c r="A29" s="53">
        <v>25</v>
      </c>
      <c r="B29" s="36" t="s">
        <v>27</v>
      </c>
      <c r="C29" s="31" t="s">
        <v>9</v>
      </c>
      <c r="D29" s="87">
        <v>17</v>
      </c>
      <c r="E29" s="132"/>
      <c r="F29" s="123">
        <f t="shared" si="1"/>
        <v>0</v>
      </c>
    </row>
    <row r="30" spans="1:7" s="24" customFormat="1" ht="30" x14ac:dyDescent="0.25">
      <c r="A30" s="53">
        <v>26</v>
      </c>
      <c r="B30" s="35" t="s">
        <v>28</v>
      </c>
      <c r="C30" s="1" t="s">
        <v>18</v>
      </c>
      <c r="D30" s="87">
        <v>0.5</v>
      </c>
      <c r="E30" s="123"/>
      <c r="F30" s="123">
        <f t="shared" si="1"/>
        <v>0</v>
      </c>
    </row>
    <row r="31" spans="1:7" s="24" customFormat="1" x14ac:dyDescent="0.25">
      <c r="A31" s="53">
        <v>27</v>
      </c>
      <c r="B31" s="36" t="s">
        <v>29</v>
      </c>
      <c r="C31" s="37" t="s">
        <v>18</v>
      </c>
      <c r="D31" s="133">
        <v>2.0499999999999998</v>
      </c>
      <c r="E31" s="134"/>
      <c r="F31" s="125">
        <f t="shared" si="1"/>
        <v>0</v>
      </c>
    </row>
    <row r="32" spans="1:7" s="24" customFormat="1" x14ac:dyDescent="0.25">
      <c r="A32" s="42">
        <v>28</v>
      </c>
      <c r="B32" s="106" t="s">
        <v>30</v>
      </c>
      <c r="C32" s="43"/>
      <c r="D32" s="129"/>
      <c r="E32" s="129"/>
      <c r="F32" s="125"/>
    </row>
    <row r="33" spans="1:6" s="24" customFormat="1" x14ac:dyDescent="0.25">
      <c r="A33" s="53">
        <v>29</v>
      </c>
      <c r="B33" s="107" t="s">
        <v>31</v>
      </c>
      <c r="C33" s="100" t="s">
        <v>32</v>
      </c>
      <c r="D33" s="135">
        <v>1</v>
      </c>
      <c r="E33" s="136"/>
      <c r="F33" s="125">
        <f t="shared" si="1"/>
        <v>0</v>
      </c>
    </row>
    <row r="34" spans="1:6" s="24" customFormat="1" x14ac:dyDescent="0.25">
      <c r="A34" s="42">
        <v>30</v>
      </c>
      <c r="B34" s="106" t="s">
        <v>49</v>
      </c>
      <c r="C34" s="58"/>
      <c r="D34" s="137"/>
      <c r="E34" s="137"/>
      <c r="F34" s="138"/>
    </row>
    <row r="35" spans="1:6" s="24" customFormat="1" x14ac:dyDescent="0.25">
      <c r="A35" s="42">
        <v>31</v>
      </c>
      <c r="B35" s="105" t="s">
        <v>116</v>
      </c>
      <c r="C35" s="58"/>
      <c r="D35" s="137"/>
      <c r="E35" s="137"/>
      <c r="F35" s="138"/>
    </row>
    <row r="36" spans="1:6" s="24" customFormat="1" x14ac:dyDescent="0.25">
      <c r="A36" s="53">
        <v>32</v>
      </c>
      <c r="B36" s="108" t="s">
        <v>34</v>
      </c>
      <c r="C36" s="62" t="s">
        <v>11</v>
      </c>
      <c r="D36" s="122">
        <v>20</v>
      </c>
      <c r="E36" s="122"/>
      <c r="F36" s="123">
        <f t="shared" si="0"/>
        <v>0</v>
      </c>
    </row>
    <row r="37" spans="1:6" s="24" customFormat="1" x14ac:dyDescent="0.25">
      <c r="A37" s="53">
        <v>33</v>
      </c>
      <c r="B37" s="108" t="s">
        <v>35</v>
      </c>
      <c r="C37" s="62" t="s">
        <v>11</v>
      </c>
      <c r="D37" s="122">
        <f>D36</f>
        <v>20</v>
      </c>
      <c r="E37" s="122"/>
      <c r="F37" s="123">
        <f t="shared" si="0"/>
        <v>0</v>
      </c>
    </row>
    <row r="38" spans="1:6" s="24" customFormat="1" x14ac:dyDescent="0.25">
      <c r="A38" s="53">
        <v>34</v>
      </c>
      <c r="B38" s="108" t="s">
        <v>36</v>
      </c>
      <c r="C38" s="62" t="s">
        <v>11</v>
      </c>
      <c r="D38" s="122">
        <f>D37</f>
        <v>20</v>
      </c>
      <c r="E38" s="122"/>
      <c r="F38" s="123">
        <f t="shared" si="0"/>
        <v>0</v>
      </c>
    </row>
    <row r="39" spans="1:6" s="24" customFormat="1" x14ac:dyDescent="0.25">
      <c r="A39" s="53">
        <v>35</v>
      </c>
      <c r="B39" s="108" t="s">
        <v>37</v>
      </c>
      <c r="C39" s="62" t="s">
        <v>9</v>
      </c>
      <c r="D39" s="122">
        <v>42</v>
      </c>
      <c r="E39" s="123"/>
      <c r="F39" s="123">
        <f t="shared" si="0"/>
        <v>0</v>
      </c>
    </row>
    <row r="40" spans="1:6" s="24" customFormat="1" x14ac:dyDescent="0.25">
      <c r="A40" s="53">
        <v>36</v>
      </c>
      <c r="B40" s="35" t="s">
        <v>38</v>
      </c>
      <c r="C40" s="1" t="s">
        <v>18</v>
      </c>
      <c r="D40" s="128">
        <v>3.15</v>
      </c>
      <c r="E40" s="128"/>
      <c r="F40" s="123">
        <f>E40*D40</f>
        <v>0</v>
      </c>
    </row>
    <row r="41" spans="1:6" s="24" customFormat="1" x14ac:dyDescent="0.25">
      <c r="A41" s="53">
        <v>37</v>
      </c>
      <c r="B41" s="36" t="s">
        <v>39</v>
      </c>
      <c r="C41" s="31" t="s">
        <v>18</v>
      </c>
      <c r="D41" s="128">
        <v>3.15</v>
      </c>
      <c r="E41" s="122"/>
      <c r="F41" s="123">
        <f>E41*D41</f>
        <v>0</v>
      </c>
    </row>
    <row r="42" spans="1:6" s="24" customFormat="1" x14ac:dyDescent="0.25">
      <c r="A42" s="53">
        <v>38</v>
      </c>
      <c r="B42" s="36" t="s">
        <v>40</v>
      </c>
      <c r="C42" s="33" t="s">
        <v>13</v>
      </c>
      <c r="D42" s="122">
        <f>(D40*0.5*1.4)*2</f>
        <v>4.4099999999999993</v>
      </c>
      <c r="E42" s="123"/>
      <c r="F42" s="123">
        <f>E42*D42</f>
        <v>0</v>
      </c>
    </row>
    <row r="43" spans="1:6" s="24" customFormat="1" x14ac:dyDescent="0.25">
      <c r="A43" s="53">
        <v>39</v>
      </c>
      <c r="B43" s="108" t="s">
        <v>41</v>
      </c>
      <c r="C43" s="62" t="s">
        <v>13</v>
      </c>
      <c r="D43" s="122">
        <v>0.35</v>
      </c>
      <c r="E43" s="123"/>
      <c r="F43" s="123">
        <f t="shared" si="0"/>
        <v>0</v>
      </c>
    </row>
    <row r="44" spans="1:6" s="24" customFormat="1" x14ac:dyDescent="0.25">
      <c r="A44" s="53">
        <v>40</v>
      </c>
      <c r="B44" s="108" t="s">
        <v>42</v>
      </c>
      <c r="C44" s="62" t="s">
        <v>18</v>
      </c>
      <c r="D44" s="122">
        <f>0.11*D45</f>
        <v>4.62</v>
      </c>
      <c r="E44" s="123"/>
      <c r="F44" s="123">
        <f t="shared" si="0"/>
        <v>0</v>
      </c>
    </row>
    <row r="45" spans="1:6" s="24" customFormat="1" ht="30" x14ac:dyDescent="0.25">
      <c r="A45" s="53">
        <v>41</v>
      </c>
      <c r="B45" s="108" t="s">
        <v>43</v>
      </c>
      <c r="C45" s="62" t="s">
        <v>9</v>
      </c>
      <c r="D45" s="122">
        <v>42</v>
      </c>
      <c r="E45" s="123"/>
      <c r="F45" s="123">
        <f t="shared" si="0"/>
        <v>0</v>
      </c>
    </row>
    <row r="46" spans="1:6" s="24" customFormat="1" x14ac:dyDescent="0.25">
      <c r="A46" s="53">
        <v>42</v>
      </c>
      <c r="B46" s="108" t="s">
        <v>44</v>
      </c>
      <c r="C46" s="66" t="s">
        <v>9</v>
      </c>
      <c r="D46" s="124">
        <v>84</v>
      </c>
      <c r="E46" s="125"/>
      <c r="F46" s="125">
        <f t="shared" si="0"/>
        <v>0</v>
      </c>
    </row>
    <row r="47" spans="1:6" s="24" customFormat="1" x14ac:dyDescent="0.25">
      <c r="A47" s="53">
        <v>43</v>
      </c>
      <c r="B47" s="36" t="s">
        <v>45</v>
      </c>
      <c r="C47" s="31" t="s">
        <v>9</v>
      </c>
      <c r="D47" s="122">
        <v>42</v>
      </c>
      <c r="E47" s="122"/>
      <c r="F47" s="123">
        <f t="shared" si="0"/>
        <v>0</v>
      </c>
    </row>
    <row r="48" spans="1:6" s="24" customFormat="1" ht="30" x14ac:dyDescent="0.25">
      <c r="A48" s="53">
        <v>44</v>
      </c>
      <c r="B48" s="108" t="s">
        <v>46</v>
      </c>
      <c r="C48" s="62" t="s">
        <v>18</v>
      </c>
      <c r="D48" s="122">
        <v>20</v>
      </c>
      <c r="E48" s="122"/>
      <c r="F48" s="123">
        <f t="shared" si="0"/>
        <v>0</v>
      </c>
    </row>
    <row r="49" spans="1:6" s="24" customFormat="1" x14ac:dyDescent="0.25">
      <c r="A49" s="53">
        <v>45</v>
      </c>
      <c r="B49" s="108" t="s">
        <v>47</v>
      </c>
      <c r="C49" s="62" t="s">
        <v>11</v>
      </c>
      <c r="D49" s="122">
        <v>20</v>
      </c>
      <c r="E49" s="122"/>
      <c r="F49" s="123">
        <f t="shared" si="0"/>
        <v>0</v>
      </c>
    </row>
    <row r="50" spans="1:6" s="24" customFormat="1" x14ac:dyDescent="0.25">
      <c r="A50" s="53">
        <v>46</v>
      </c>
      <c r="B50" s="36" t="s">
        <v>45</v>
      </c>
      <c r="C50" s="31" t="s">
        <v>9</v>
      </c>
      <c r="D50" s="122">
        <v>42</v>
      </c>
      <c r="E50" s="122"/>
      <c r="F50" s="123">
        <f t="shared" si="0"/>
        <v>0</v>
      </c>
    </row>
    <row r="51" spans="1:6" s="24" customFormat="1" ht="30" x14ac:dyDescent="0.25">
      <c r="A51" s="53">
        <v>47</v>
      </c>
      <c r="B51" s="69" t="s">
        <v>48</v>
      </c>
      <c r="C51" s="1" t="s">
        <v>9</v>
      </c>
      <c r="D51" s="128">
        <v>18</v>
      </c>
      <c r="E51" s="128"/>
      <c r="F51" s="123">
        <f t="shared" si="0"/>
        <v>0</v>
      </c>
    </row>
    <row r="52" spans="1:6" s="24" customFormat="1" x14ac:dyDescent="0.25">
      <c r="A52" s="42">
        <v>48</v>
      </c>
      <c r="B52" s="105" t="s">
        <v>87</v>
      </c>
      <c r="C52" s="16"/>
      <c r="D52" s="126"/>
      <c r="E52" s="126"/>
      <c r="F52" s="127"/>
    </row>
    <row r="53" spans="1:6" s="24" customFormat="1" x14ac:dyDescent="0.25">
      <c r="A53" s="53">
        <v>49</v>
      </c>
      <c r="B53" s="108" t="s">
        <v>34</v>
      </c>
      <c r="C53" s="73" t="s">
        <v>11</v>
      </c>
      <c r="D53" s="120">
        <v>98</v>
      </c>
      <c r="E53" s="121"/>
      <c r="F53" s="121">
        <f t="shared" si="0"/>
        <v>0</v>
      </c>
    </row>
    <row r="54" spans="1:6" s="24" customFormat="1" x14ac:dyDescent="0.25">
      <c r="A54" s="53">
        <v>50</v>
      </c>
      <c r="B54" s="108" t="s">
        <v>35</v>
      </c>
      <c r="C54" s="62" t="s">
        <v>11</v>
      </c>
      <c r="D54" s="120">
        <v>98</v>
      </c>
      <c r="E54" s="123"/>
      <c r="F54" s="123">
        <f t="shared" si="0"/>
        <v>0</v>
      </c>
    </row>
    <row r="55" spans="1:6" s="24" customFormat="1" x14ac:dyDescent="0.25">
      <c r="A55" s="53">
        <v>51</v>
      </c>
      <c r="B55" s="108" t="s">
        <v>36</v>
      </c>
      <c r="C55" s="62" t="s">
        <v>11</v>
      </c>
      <c r="D55" s="120">
        <v>98</v>
      </c>
      <c r="E55" s="123"/>
      <c r="F55" s="123">
        <f t="shared" si="0"/>
        <v>0</v>
      </c>
    </row>
    <row r="56" spans="1:6" s="24" customFormat="1" ht="30" x14ac:dyDescent="0.25">
      <c r="A56" s="53">
        <v>52</v>
      </c>
      <c r="B56" s="108" t="s">
        <v>46</v>
      </c>
      <c r="C56" s="62" t="s">
        <v>11</v>
      </c>
      <c r="D56" s="120">
        <v>98</v>
      </c>
      <c r="E56" s="123"/>
      <c r="F56" s="123">
        <f t="shared" si="0"/>
        <v>0</v>
      </c>
    </row>
    <row r="57" spans="1:6" s="24" customFormat="1" x14ac:dyDescent="0.25">
      <c r="A57" s="53">
        <v>53</v>
      </c>
      <c r="B57" s="108" t="s">
        <v>47</v>
      </c>
      <c r="C57" s="62" t="s">
        <v>11</v>
      </c>
      <c r="D57" s="120">
        <v>98</v>
      </c>
      <c r="E57" s="123"/>
      <c r="F57" s="123">
        <f t="shared" si="0"/>
        <v>0</v>
      </c>
    </row>
    <row r="58" spans="1:6" s="24" customFormat="1" ht="14.25" x14ac:dyDescent="0.25">
      <c r="A58" s="42">
        <v>54</v>
      </c>
      <c r="B58" s="109" t="s">
        <v>88</v>
      </c>
      <c r="C58" s="101"/>
      <c r="D58" s="139"/>
      <c r="E58" s="139"/>
      <c r="F58" s="140"/>
    </row>
    <row r="59" spans="1:6" s="24" customFormat="1" x14ac:dyDescent="0.25">
      <c r="A59" s="53">
        <v>55</v>
      </c>
      <c r="B59" s="110" t="s">
        <v>89</v>
      </c>
      <c r="C59" s="89" t="s">
        <v>11</v>
      </c>
      <c r="D59" s="141">
        <v>23</v>
      </c>
      <c r="E59" s="123"/>
      <c r="F59" s="123">
        <f t="shared" ref="F59:F67" si="2">E59*D59</f>
        <v>0</v>
      </c>
    </row>
    <row r="60" spans="1:6" s="24" customFormat="1" x14ac:dyDescent="0.25">
      <c r="A60" s="53">
        <v>56</v>
      </c>
      <c r="B60" s="111" t="s">
        <v>90</v>
      </c>
      <c r="C60" s="89" t="s">
        <v>11</v>
      </c>
      <c r="D60" s="141">
        <v>23</v>
      </c>
      <c r="E60" s="123"/>
      <c r="F60" s="123">
        <f t="shared" si="2"/>
        <v>0</v>
      </c>
    </row>
    <row r="61" spans="1:6" s="24" customFormat="1" x14ac:dyDescent="0.25">
      <c r="A61" s="53">
        <v>57</v>
      </c>
      <c r="B61" s="111" t="s">
        <v>91</v>
      </c>
      <c r="C61" s="89" t="s">
        <v>63</v>
      </c>
      <c r="D61" s="141">
        <v>4</v>
      </c>
      <c r="E61" s="123"/>
      <c r="F61" s="123">
        <f>E61*D61</f>
        <v>0</v>
      </c>
    </row>
    <row r="62" spans="1:6" s="24" customFormat="1" x14ac:dyDescent="0.25">
      <c r="A62" s="53">
        <v>58</v>
      </c>
      <c r="B62" s="111" t="s">
        <v>92</v>
      </c>
      <c r="C62" s="89" t="s">
        <v>11</v>
      </c>
      <c r="D62" s="141">
        <v>23</v>
      </c>
      <c r="E62" s="123"/>
      <c r="F62" s="123">
        <f>E62*D62</f>
        <v>0</v>
      </c>
    </row>
    <row r="63" spans="1:6" s="24" customFormat="1" x14ac:dyDescent="0.25">
      <c r="A63" s="53">
        <v>59</v>
      </c>
      <c r="B63" s="111" t="s">
        <v>93</v>
      </c>
      <c r="C63" s="89" t="s">
        <v>11</v>
      </c>
      <c r="D63" s="141">
        <v>23</v>
      </c>
      <c r="E63" s="123"/>
      <c r="F63" s="123">
        <f t="shared" si="2"/>
        <v>0</v>
      </c>
    </row>
    <row r="64" spans="1:6" s="24" customFormat="1" x14ac:dyDescent="0.25">
      <c r="A64" s="53">
        <v>60</v>
      </c>
      <c r="B64" s="111" t="s">
        <v>94</v>
      </c>
      <c r="C64" s="89" t="s">
        <v>9</v>
      </c>
      <c r="D64" s="141">
        <v>23</v>
      </c>
      <c r="E64" s="123"/>
      <c r="F64" s="123">
        <f t="shared" si="2"/>
        <v>0</v>
      </c>
    </row>
    <row r="65" spans="1:6" s="24" customFormat="1" x14ac:dyDescent="0.25">
      <c r="A65" s="53">
        <v>61</v>
      </c>
      <c r="B65" s="111" t="s">
        <v>95</v>
      </c>
      <c r="C65" s="102" t="s">
        <v>11</v>
      </c>
      <c r="D65" s="141">
        <v>23</v>
      </c>
      <c r="E65" s="123"/>
      <c r="F65" s="123">
        <f t="shared" si="2"/>
        <v>0</v>
      </c>
    </row>
    <row r="66" spans="1:6" s="24" customFormat="1" x14ac:dyDescent="0.25">
      <c r="A66" s="53">
        <v>62</v>
      </c>
      <c r="B66" s="111" t="s">
        <v>96</v>
      </c>
      <c r="C66" s="89" t="s">
        <v>18</v>
      </c>
      <c r="D66" s="141">
        <v>23</v>
      </c>
      <c r="E66" s="123"/>
      <c r="F66" s="123">
        <f t="shared" si="2"/>
        <v>0</v>
      </c>
    </row>
    <row r="67" spans="1:6" s="24" customFormat="1" x14ac:dyDescent="0.25">
      <c r="A67" s="53">
        <v>63</v>
      </c>
      <c r="B67" s="111" t="s">
        <v>97</v>
      </c>
      <c r="C67" s="103" t="s">
        <v>32</v>
      </c>
      <c r="D67" s="142">
        <v>4</v>
      </c>
      <c r="E67" s="125"/>
      <c r="F67" s="125">
        <f t="shared" si="2"/>
        <v>0</v>
      </c>
    </row>
    <row r="68" spans="1:6" s="24" customFormat="1" x14ac:dyDescent="0.25">
      <c r="A68" s="42">
        <v>64</v>
      </c>
      <c r="B68" s="105" t="s">
        <v>98</v>
      </c>
      <c r="C68" s="16"/>
      <c r="D68" s="126"/>
      <c r="E68" s="126"/>
      <c r="F68" s="127"/>
    </row>
    <row r="69" spans="1:6" s="24" customFormat="1" x14ac:dyDescent="0.25">
      <c r="A69" s="53">
        <v>65</v>
      </c>
      <c r="B69" s="108" t="s">
        <v>51</v>
      </c>
      <c r="C69" s="73" t="s">
        <v>9</v>
      </c>
      <c r="D69" s="120">
        <v>60</v>
      </c>
      <c r="E69" s="121"/>
      <c r="F69" s="121">
        <f t="shared" ref="F69:F74" si="3">E69*D69</f>
        <v>0</v>
      </c>
    </row>
    <row r="70" spans="1:6" s="24" customFormat="1" x14ac:dyDescent="0.25">
      <c r="A70" s="53">
        <v>66</v>
      </c>
      <c r="B70" s="108" t="s">
        <v>34</v>
      </c>
      <c r="C70" s="62" t="s">
        <v>11</v>
      </c>
      <c r="D70" s="122">
        <v>30</v>
      </c>
      <c r="E70" s="123"/>
      <c r="F70" s="123">
        <f t="shared" si="3"/>
        <v>0</v>
      </c>
    </row>
    <row r="71" spans="1:6" s="24" customFormat="1" x14ac:dyDescent="0.25">
      <c r="A71" s="53">
        <v>67</v>
      </c>
      <c r="B71" s="108" t="s">
        <v>35</v>
      </c>
      <c r="C71" s="62" t="s">
        <v>11</v>
      </c>
      <c r="D71" s="122">
        <v>30</v>
      </c>
      <c r="E71" s="123"/>
      <c r="F71" s="123">
        <f t="shared" si="3"/>
        <v>0</v>
      </c>
    </row>
    <row r="72" spans="1:6" s="24" customFormat="1" x14ac:dyDescent="0.25">
      <c r="A72" s="53">
        <v>68</v>
      </c>
      <c r="B72" s="108" t="s">
        <v>36</v>
      </c>
      <c r="C72" s="62" t="s">
        <v>11</v>
      </c>
      <c r="D72" s="122">
        <v>30</v>
      </c>
      <c r="E72" s="123"/>
      <c r="F72" s="123">
        <f t="shared" si="3"/>
        <v>0</v>
      </c>
    </row>
    <row r="73" spans="1:6" s="24" customFormat="1" ht="30" x14ac:dyDescent="0.25">
      <c r="A73" s="53">
        <v>69</v>
      </c>
      <c r="B73" s="108" t="s">
        <v>46</v>
      </c>
      <c r="C73" s="62" t="s">
        <v>11</v>
      </c>
      <c r="D73" s="122">
        <v>30</v>
      </c>
      <c r="E73" s="123"/>
      <c r="F73" s="123">
        <f t="shared" si="3"/>
        <v>0</v>
      </c>
    </row>
    <row r="74" spans="1:6" s="24" customFormat="1" x14ac:dyDescent="0.25">
      <c r="A74" s="53">
        <v>70</v>
      </c>
      <c r="B74" s="108" t="s">
        <v>47</v>
      </c>
      <c r="C74" s="62" t="s">
        <v>11</v>
      </c>
      <c r="D74" s="122">
        <v>30</v>
      </c>
      <c r="E74" s="123"/>
      <c r="F74" s="123">
        <f t="shared" si="3"/>
        <v>0</v>
      </c>
    </row>
    <row r="75" spans="1:6" s="24" customFormat="1" x14ac:dyDescent="0.25">
      <c r="A75" s="53">
        <v>71</v>
      </c>
      <c r="B75" s="108" t="s">
        <v>52</v>
      </c>
      <c r="C75" s="66" t="s">
        <v>9</v>
      </c>
      <c r="D75" s="124">
        <v>60</v>
      </c>
      <c r="E75" s="125"/>
      <c r="F75" s="125">
        <f>E75*D75</f>
        <v>0</v>
      </c>
    </row>
    <row r="76" spans="1:6" s="24" customFormat="1" ht="15.75" x14ac:dyDescent="0.25">
      <c r="A76" s="42">
        <v>72</v>
      </c>
      <c r="B76" s="112" t="s">
        <v>99</v>
      </c>
      <c r="C76" s="104"/>
      <c r="D76" s="129"/>
      <c r="E76" s="129"/>
      <c r="F76" s="127"/>
    </row>
    <row r="77" spans="1:6" s="24" customFormat="1" x14ac:dyDescent="0.25">
      <c r="A77" s="42">
        <v>73</v>
      </c>
      <c r="B77" s="105" t="s">
        <v>100</v>
      </c>
      <c r="C77" s="21"/>
      <c r="D77" s="143"/>
      <c r="E77" s="143"/>
      <c r="F77" s="144"/>
    </row>
    <row r="78" spans="1:6" s="24" customFormat="1" x14ac:dyDescent="0.25">
      <c r="A78" s="53">
        <v>74</v>
      </c>
      <c r="B78" s="108" t="s">
        <v>34</v>
      </c>
      <c r="C78" s="73" t="s">
        <v>11</v>
      </c>
      <c r="D78" s="120">
        <v>7</v>
      </c>
      <c r="E78" s="121"/>
      <c r="F78" s="121">
        <f t="shared" ref="F78:F83" si="4">E78*D78</f>
        <v>0</v>
      </c>
    </row>
    <row r="79" spans="1:6" s="24" customFormat="1" x14ac:dyDescent="0.25">
      <c r="A79" s="53">
        <v>75</v>
      </c>
      <c r="B79" s="108" t="s">
        <v>35</v>
      </c>
      <c r="C79" s="62" t="s">
        <v>11</v>
      </c>
      <c r="D79" s="120">
        <v>7</v>
      </c>
      <c r="E79" s="123"/>
      <c r="F79" s="123">
        <f t="shared" si="4"/>
        <v>0</v>
      </c>
    </row>
    <row r="80" spans="1:6" s="24" customFormat="1" x14ac:dyDescent="0.25">
      <c r="A80" s="53">
        <v>76</v>
      </c>
      <c r="B80" s="108" t="s">
        <v>36</v>
      </c>
      <c r="C80" s="62" t="s">
        <v>11</v>
      </c>
      <c r="D80" s="120">
        <v>7</v>
      </c>
      <c r="E80" s="123"/>
      <c r="F80" s="123">
        <f t="shared" si="4"/>
        <v>0</v>
      </c>
    </row>
    <row r="81" spans="1:8" s="24" customFormat="1" ht="30" x14ac:dyDescent="0.25">
      <c r="A81" s="53">
        <v>77</v>
      </c>
      <c r="B81" s="108" t="s">
        <v>46</v>
      </c>
      <c r="C81" s="62" t="s">
        <v>11</v>
      </c>
      <c r="D81" s="120">
        <v>7</v>
      </c>
      <c r="E81" s="123"/>
      <c r="F81" s="123">
        <f t="shared" si="4"/>
        <v>0</v>
      </c>
    </row>
    <row r="82" spans="1:8" s="24" customFormat="1" x14ac:dyDescent="0.25">
      <c r="A82" s="53">
        <v>78</v>
      </c>
      <c r="B82" s="108" t="s">
        <v>47</v>
      </c>
      <c r="C82" s="62" t="s">
        <v>11</v>
      </c>
      <c r="D82" s="120">
        <v>7</v>
      </c>
      <c r="E82" s="123"/>
      <c r="F82" s="123">
        <f t="shared" si="4"/>
        <v>0</v>
      </c>
    </row>
    <row r="83" spans="1:8" s="24" customFormat="1" x14ac:dyDescent="0.25">
      <c r="A83" s="53">
        <v>79</v>
      </c>
      <c r="B83" s="108" t="s">
        <v>52</v>
      </c>
      <c r="C83" s="66" t="s">
        <v>9</v>
      </c>
      <c r="D83" s="124">
        <v>20</v>
      </c>
      <c r="E83" s="125"/>
      <c r="F83" s="125">
        <f t="shared" si="4"/>
        <v>0</v>
      </c>
    </row>
    <row r="84" spans="1:8" s="24" customFormat="1" ht="15.75" x14ac:dyDescent="0.25">
      <c r="A84" s="42">
        <v>80</v>
      </c>
      <c r="B84" s="112" t="s">
        <v>101</v>
      </c>
      <c r="C84" s="104"/>
      <c r="D84" s="129"/>
      <c r="E84" s="129"/>
      <c r="F84" s="127"/>
    </row>
    <row r="85" spans="1:8" s="24" customFormat="1" x14ac:dyDescent="0.25">
      <c r="A85" s="42">
        <v>81</v>
      </c>
      <c r="B85" s="105" t="s">
        <v>102</v>
      </c>
      <c r="C85" s="21"/>
      <c r="D85" s="143"/>
      <c r="E85" s="143"/>
      <c r="F85" s="144"/>
    </row>
    <row r="86" spans="1:8" s="24" customFormat="1" x14ac:dyDescent="0.25">
      <c r="A86" s="53">
        <v>82</v>
      </c>
      <c r="B86" s="108" t="s">
        <v>34</v>
      </c>
      <c r="C86" s="73" t="s">
        <v>11</v>
      </c>
      <c r="D86" s="120">
        <v>27</v>
      </c>
      <c r="E86" s="121"/>
      <c r="F86" s="121">
        <f>E86*D86</f>
        <v>0</v>
      </c>
    </row>
    <row r="87" spans="1:8" s="24" customFormat="1" x14ac:dyDescent="0.25">
      <c r="A87" s="53">
        <v>83</v>
      </c>
      <c r="B87" s="108" t="s">
        <v>35</v>
      </c>
      <c r="C87" s="62" t="s">
        <v>11</v>
      </c>
      <c r="D87" s="120">
        <v>27</v>
      </c>
      <c r="E87" s="123"/>
      <c r="F87" s="123">
        <f>E87*D87</f>
        <v>0</v>
      </c>
    </row>
    <row r="88" spans="1:8" s="24" customFormat="1" ht="30" x14ac:dyDescent="0.25">
      <c r="A88" s="53">
        <v>84</v>
      </c>
      <c r="B88" s="108" t="s">
        <v>46</v>
      </c>
      <c r="C88" s="62" t="s">
        <v>11</v>
      </c>
      <c r="D88" s="120">
        <v>27</v>
      </c>
      <c r="E88" s="123"/>
      <c r="F88" s="123">
        <f>E88*D88</f>
        <v>0</v>
      </c>
    </row>
    <row r="89" spans="1:8" s="24" customFormat="1" x14ac:dyDescent="0.25">
      <c r="A89" s="53">
        <v>85</v>
      </c>
      <c r="B89" s="108" t="s">
        <v>47</v>
      </c>
      <c r="C89" s="62" t="s">
        <v>11</v>
      </c>
      <c r="D89" s="120">
        <v>27</v>
      </c>
      <c r="E89" s="123"/>
      <c r="F89" s="123">
        <f>E89*D89</f>
        <v>0</v>
      </c>
    </row>
    <row r="90" spans="1:8" s="24" customFormat="1" x14ac:dyDescent="0.25">
      <c r="A90" s="53">
        <v>86</v>
      </c>
      <c r="B90" s="108" t="s">
        <v>52</v>
      </c>
      <c r="C90" s="62" t="s">
        <v>9</v>
      </c>
      <c r="D90" s="122">
        <v>16</v>
      </c>
      <c r="E90" s="123"/>
      <c r="F90" s="123">
        <f>E90*D90</f>
        <v>0</v>
      </c>
    </row>
    <row r="91" spans="1:8" s="14" customFormat="1" x14ac:dyDescent="0.25">
      <c r="A91" s="77"/>
      <c r="B91" s="113" t="s">
        <v>54</v>
      </c>
      <c r="C91" s="78"/>
      <c r="D91" s="145"/>
      <c r="E91" s="145"/>
      <c r="F91" s="146">
        <f>SUM(F7:F90)</f>
        <v>0</v>
      </c>
      <c r="G91" s="13"/>
      <c r="H91" s="13"/>
    </row>
    <row r="92" spans="1:8" s="14" customFormat="1" x14ac:dyDescent="0.25">
      <c r="A92" s="80"/>
      <c r="B92" s="114"/>
      <c r="C92" s="81"/>
      <c r="D92" s="147"/>
      <c r="E92" s="147"/>
      <c r="F92" s="148"/>
      <c r="G92" s="13"/>
      <c r="H92" s="13"/>
    </row>
    <row r="93" spans="1:8" s="14" customFormat="1" x14ac:dyDescent="0.25">
      <c r="A93" s="83"/>
      <c r="B93" s="115" t="s">
        <v>55</v>
      </c>
      <c r="C93" s="83"/>
      <c r="D93" s="149"/>
      <c r="E93" s="149"/>
      <c r="F93" s="149"/>
      <c r="G93" s="13"/>
      <c r="H93" s="13"/>
    </row>
    <row r="94" spans="1:8" s="14" customFormat="1" ht="28.5" x14ac:dyDescent="0.25">
      <c r="A94" s="11" t="s">
        <v>1</v>
      </c>
      <c r="B94" s="116" t="s">
        <v>56</v>
      </c>
      <c r="C94" s="85" t="s">
        <v>3</v>
      </c>
      <c r="D94" s="150" t="s">
        <v>4</v>
      </c>
      <c r="E94" s="152" t="s">
        <v>5</v>
      </c>
      <c r="F94" s="152" t="s">
        <v>6</v>
      </c>
      <c r="G94" s="13"/>
      <c r="H94" s="13"/>
    </row>
    <row r="95" spans="1:8" s="14" customFormat="1" x14ac:dyDescent="0.25">
      <c r="A95" s="34">
        <v>1</v>
      </c>
      <c r="B95" s="117" t="s">
        <v>57</v>
      </c>
      <c r="C95" s="33" t="s">
        <v>13</v>
      </c>
      <c r="D95" s="87">
        <f>D20*1.4</f>
        <v>882</v>
      </c>
      <c r="E95" s="132"/>
      <c r="F95" s="132">
        <f>E95*D95</f>
        <v>0</v>
      </c>
      <c r="G95" s="13"/>
      <c r="H95" s="13"/>
    </row>
    <row r="96" spans="1:8" s="14" customFormat="1" x14ac:dyDescent="0.25">
      <c r="A96" s="34">
        <v>2</v>
      </c>
      <c r="B96" s="36" t="s">
        <v>58</v>
      </c>
      <c r="C96" s="31" t="s">
        <v>13</v>
      </c>
      <c r="D96" s="87">
        <f>(D10+D15)*6*25/1000</f>
        <v>454.8</v>
      </c>
      <c r="E96" s="132"/>
      <c r="F96" s="132">
        <f>E96*D96</f>
        <v>0</v>
      </c>
      <c r="G96" s="13"/>
      <c r="H96" s="13"/>
    </row>
    <row r="97" spans="1:8" s="14" customFormat="1" x14ac:dyDescent="0.25">
      <c r="A97" s="34">
        <v>3</v>
      </c>
      <c r="B97" s="35" t="s">
        <v>59</v>
      </c>
      <c r="C97" s="62" t="s">
        <v>9</v>
      </c>
      <c r="D97" s="141">
        <v>30</v>
      </c>
      <c r="E97" s="132"/>
      <c r="F97" s="132">
        <f>E97*D97</f>
        <v>0</v>
      </c>
      <c r="G97" s="13"/>
      <c r="H97" s="13"/>
    </row>
    <row r="98" spans="1:8" s="14" customFormat="1" x14ac:dyDescent="0.25">
      <c r="A98" s="34">
        <v>4</v>
      </c>
      <c r="B98" s="36" t="s">
        <v>103</v>
      </c>
      <c r="C98" s="89" t="s">
        <v>11</v>
      </c>
      <c r="D98" s="87">
        <v>25</v>
      </c>
      <c r="E98" s="132"/>
      <c r="F98" s="132">
        <f t="shared" ref="F98:F112" si="5">E98*D98</f>
        <v>0</v>
      </c>
      <c r="G98" s="13"/>
      <c r="H98" s="13"/>
    </row>
    <row r="99" spans="1:8" s="14" customFormat="1" x14ac:dyDescent="0.25">
      <c r="A99" s="34">
        <v>5</v>
      </c>
      <c r="B99" s="35" t="s">
        <v>104</v>
      </c>
      <c r="C99" s="89" t="s">
        <v>11</v>
      </c>
      <c r="D99" s="141">
        <v>5</v>
      </c>
      <c r="E99" s="132"/>
      <c r="F99" s="132">
        <f t="shared" si="5"/>
        <v>0</v>
      </c>
      <c r="G99" s="13"/>
      <c r="H99" s="13"/>
    </row>
    <row r="100" spans="1:8" s="14" customFormat="1" x14ac:dyDescent="0.25">
      <c r="A100" s="34">
        <v>6</v>
      </c>
      <c r="B100" s="35" t="s">
        <v>105</v>
      </c>
      <c r="C100" s="62" t="s">
        <v>9</v>
      </c>
      <c r="D100" s="141">
        <v>120</v>
      </c>
      <c r="E100" s="132"/>
      <c r="F100" s="132">
        <f t="shared" si="5"/>
        <v>0</v>
      </c>
      <c r="G100" s="13"/>
      <c r="H100" s="13"/>
    </row>
    <row r="101" spans="1:8" s="14" customFormat="1" x14ac:dyDescent="0.25">
      <c r="A101" s="34">
        <v>7</v>
      </c>
      <c r="B101" s="35" t="s">
        <v>106</v>
      </c>
      <c r="C101" s="89" t="s">
        <v>11</v>
      </c>
      <c r="D101" s="141">
        <v>27</v>
      </c>
      <c r="E101" s="132"/>
      <c r="F101" s="132">
        <f t="shared" si="5"/>
        <v>0</v>
      </c>
      <c r="G101" s="13"/>
      <c r="H101" s="13"/>
    </row>
    <row r="102" spans="1:8" s="14" customFormat="1" ht="30" x14ac:dyDescent="0.25">
      <c r="A102" s="34">
        <v>8</v>
      </c>
      <c r="B102" s="108" t="s">
        <v>62</v>
      </c>
      <c r="C102" s="62" t="s">
        <v>63</v>
      </c>
      <c r="D102" s="122">
        <v>42</v>
      </c>
      <c r="E102" s="122"/>
      <c r="F102" s="132">
        <f t="shared" si="5"/>
        <v>0</v>
      </c>
      <c r="G102" s="13"/>
      <c r="H102" s="13"/>
    </row>
    <row r="103" spans="1:8" s="14" customFormat="1" x14ac:dyDescent="0.25">
      <c r="A103" s="34">
        <v>9</v>
      </c>
      <c r="B103" s="117" t="s">
        <v>66</v>
      </c>
      <c r="C103" s="33" t="s">
        <v>18</v>
      </c>
      <c r="D103" s="87">
        <f>D56*0.05+D73*0.05+D81*0.05+D88*0.05</f>
        <v>8.1</v>
      </c>
      <c r="E103" s="87"/>
      <c r="F103" s="132">
        <f t="shared" si="5"/>
        <v>0</v>
      </c>
      <c r="G103" s="13"/>
      <c r="H103" s="13"/>
    </row>
    <row r="104" spans="1:8" s="14" customFormat="1" x14ac:dyDescent="0.25">
      <c r="A104" s="34">
        <v>10</v>
      </c>
      <c r="B104" s="108" t="s">
        <v>64</v>
      </c>
      <c r="C104" s="62" t="s">
        <v>13</v>
      </c>
      <c r="D104" s="122">
        <v>0.35</v>
      </c>
      <c r="E104" s="122"/>
      <c r="F104" s="132">
        <f t="shared" si="5"/>
        <v>0</v>
      </c>
      <c r="G104" s="13"/>
      <c r="H104" s="13"/>
    </row>
    <row r="105" spans="1:8" s="14" customFormat="1" x14ac:dyDescent="0.25">
      <c r="A105" s="34">
        <v>11</v>
      </c>
      <c r="B105" s="117" t="s">
        <v>65</v>
      </c>
      <c r="C105" s="33" t="s">
        <v>9</v>
      </c>
      <c r="D105" s="122">
        <v>17</v>
      </c>
      <c r="E105" s="123"/>
      <c r="F105" s="132">
        <f t="shared" si="5"/>
        <v>0</v>
      </c>
      <c r="G105" s="13"/>
      <c r="H105" s="13"/>
    </row>
    <row r="106" spans="1:8" s="14" customFormat="1" x14ac:dyDescent="0.25">
      <c r="A106" s="34">
        <v>12</v>
      </c>
      <c r="B106" s="108" t="s">
        <v>67</v>
      </c>
      <c r="C106" s="62" t="s">
        <v>18</v>
      </c>
      <c r="D106" s="122">
        <v>4.62</v>
      </c>
      <c r="E106" s="123"/>
      <c r="F106" s="132">
        <f t="shared" si="5"/>
        <v>0</v>
      </c>
      <c r="G106" s="13"/>
      <c r="H106" s="13"/>
    </row>
    <row r="107" spans="1:8" s="14" customFormat="1" x14ac:dyDescent="0.25">
      <c r="A107" s="34">
        <v>13</v>
      </c>
      <c r="B107" s="36" t="s">
        <v>107</v>
      </c>
      <c r="C107" s="31" t="s">
        <v>63</v>
      </c>
      <c r="D107" s="87">
        <v>20</v>
      </c>
      <c r="E107" s="132"/>
      <c r="F107" s="132">
        <f t="shared" si="5"/>
        <v>0</v>
      </c>
      <c r="G107" s="13"/>
      <c r="H107" s="13"/>
    </row>
    <row r="108" spans="1:8" s="14" customFormat="1" ht="30" x14ac:dyDescent="0.25">
      <c r="A108" s="34">
        <v>14</v>
      </c>
      <c r="B108" s="111" t="s">
        <v>108</v>
      </c>
      <c r="C108" s="89" t="s">
        <v>109</v>
      </c>
      <c r="D108" s="141">
        <v>8</v>
      </c>
      <c r="E108" s="132"/>
      <c r="F108" s="132">
        <f t="shared" si="5"/>
        <v>0</v>
      </c>
      <c r="G108" s="13"/>
      <c r="H108" s="13"/>
    </row>
    <row r="109" spans="1:8" s="14" customFormat="1" x14ac:dyDescent="0.25">
      <c r="A109" s="34">
        <v>15</v>
      </c>
      <c r="B109" s="111" t="s">
        <v>110</v>
      </c>
      <c r="C109" s="89" t="s">
        <v>63</v>
      </c>
      <c r="D109" s="141">
        <v>4</v>
      </c>
      <c r="E109" s="132"/>
      <c r="F109" s="132">
        <f t="shared" si="5"/>
        <v>0</v>
      </c>
      <c r="G109" s="13"/>
      <c r="H109" s="13"/>
    </row>
    <row r="110" spans="1:8" s="14" customFormat="1" x14ac:dyDescent="0.25">
      <c r="A110" s="34">
        <v>16</v>
      </c>
      <c r="B110" s="111" t="s">
        <v>68</v>
      </c>
      <c r="C110" s="1" t="s">
        <v>69</v>
      </c>
      <c r="D110" s="141">
        <v>2</v>
      </c>
      <c r="E110" s="132"/>
      <c r="F110" s="132">
        <f t="shared" si="5"/>
        <v>0</v>
      </c>
      <c r="G110" s="13"/>
      <c r="H110" s="13"/>
    </row>
    <row r="111" spans="1:8" s="14" customFormat="1" x14ac:dyDescent="0.25">
      <c r="A111" s="34">
        <v>17</v>
      </c>
      <c r="B111" s="36" t="s">
        <v>70</v>
      </c>
      <c r="C111" s="31" t="s">
        <v>71</v>
      </c>
      <c r="D111" s="87">
        <v>1816</v>
      </c>
      <c r="E111" s="132"/>
      <c r="F111" s="132">
        <f t="shared" si="5"/>
        <v>0</v>
      </c>
      <c r="G111" s="13"/>
      <c r="H111" s="13"/>
    </row>
    <row r="112" spans="1:8" s="14" customFormat="1" x14ac:dyDescent="0.25">
      <c r="A112" s="34">
        <v>18</v>
      </c>
      <c r="B112" s="35" t="s">
        <v>72</v>
      </c>
      <c r="C112" s="1" t="s">
        <v>13</v>
      </c>
      <c r="D112" s="141">
        <v>30</v>
      </c>
      <c r="E112" s="132"/>
      <c r="F112" s="132">
        <f t="shared" si="5"/>
        <v>0</v>
      </c>
      <c r="G112" s="13"/>
      <c r="H112" s="13"/>
    </row>
    <row r="113" spans="1:8" s="14" customFormat="1" x14ac:dyDescent="0.25">
      <c r="A113" s="34">
        <v>19</v>
      </c>
      <c r="B113" s="111" t="s">
        <v>73</v>
      </c>
      <c r="C113" s="89" t="s">
        <v>63</v>
      </c>
      <c r="D113" s="141">
        <v>4</v>
      </c>
      <c r="E113" s="141"/>
      <c r="F113" s="132">
        <f>E113*D113</f>
        <v>0</v>
      </c>
      <c r="G113" s="13"/>
      <c r="H113" s="13"/>
    </row>
    <row r="114" spans="1:8" s="14" customFormat="1" x14ac:dyDescent="0.25">
      <c r="A114" s="34">
        <v>20</v>
      </c>
      <c r="B114" s="35" t="s">
        <v>74</v>
      </c>
      <c r="C114" s="31" t="s">
        <v>71</v>
      </c>
      <c r="D114" s="141">
        <v>19.600000000000001</v>
      </c>
      <c r="E114" s="132"/>
      <c r="F114" s="132">
        <f>E114*D114</f>
        <v>0</v>
      </c>
      <c r="G114" s="13"/>
      <c r="H114" s="13"/>
    </row>
    <row r="115" spans="1:8" s="14" customFormat="1" x14ac:dyDescent="0.25">
      <c r="A115" s="34">
        <v>21</v>
      </c>
      <c r="B115" s="35" t="s">
        <v>75</v>
      </c>
      <c r="C115" s="1" t="s">
        <v>9</v>
      </c>
      <c r="D115" s="141">
        <v>18</v>
      </c>
      <c r="E115" s="141"/>
      <c r="F115" s="132">
        <f>E115*D115</f>
        <v>0</v>
      </c>
      <c r="G115" s="13"/>
      <c r="H115" s="13"/>
    </row>
    <row r="116" spans="1:8" s="14" customFormat="1" x14ac:dyDescent="0.25">
      <c r="A116" s="34">
        <v>22</v>
      </c>
      <c r="B116" s="111" t="s">
        <v>76</v>
      </c>
      <c r="C116" s="89" t="s">
        <v>63</v>
      </c>
      <c r="D116" s="141">
        <v>10</v>
      </c>
      <c r="E116" s="141"/>
      <c r="F116" s="132">
        <f>E116*D116</f>
        <v>0</v>
      </c>
      <c r="G116" s="13"/>
      <c r="H116" s="13"/>
    </row>
    <row r="117" spans="1:8" s="92" customFormat="1" x14ac:dyDescent="0.25">
      <c r="A117" s="11"/>
      <c r="B117" s="116" t="s">
        <v>77</v>
      </c>
      <c r="C117" s="11"/>
      <c r="D117" s="150"/>
      <c r="E117" s="150"/>
      <c r="F117" s="151">
        <f>SUM(F95:F102)</f>
        <v>0</v>
      </c>
      <c r="G117" s="83"/>
      <c r="H117" s="83"/>
    </row>
    <row r="118" spans="1:8" s="92" customFormat="1" x14ac:dyDescent="0.25">
      <c r="A118" s="81"/>
      <c r="B118" s="114"/>
      <c r="C118" s="81"/>
      <c r="D118" s="147"/>
      <c r="E118" s="147"/>
      <c r="F118" s="148"/>
      <c r="G118" s="83"/>
      <c r="H118" s="83"/>
    </row>
    <row r="119" spans="1:8" s="92" customFormat="1" x14ac:dyDescent="0.25">
      <c r="A119" s="83"/>
      <c r="B119" s="115" t="s">
        <v>78</v>
      </c>
      <c r="C119" s="83"/>
      <c r="D119" s="149"/>
      <c r="E119" s="149"/>
      <c r="F119" s="149"/>
      <c r="G119" s="83"/>
      <c r="H119" s="93"/>
    </row>
    <row r="120" spans="1:8" s="92" customFormat="1" ht="28.5" x14ac:dyDescent="0.25">
      <c r="A120" s="11"/>
      <c r="B120" s="116" t="s">
        <v>79</v>
      </c>
      <c r="C120" s="11"/>
      <c r="D120" s="150"/>
      <c r="E120" s="150"/>
      <c r="F120" s="151"/>
      <c r="G120" s="83"/>
      <c r="H120" s="93"/>
    </row>
    <row r="121" spans="1:8" s="92" customFormat="1" x14ac:dyDescent="0.25">
      <c r="A121" s="94"/>
      <c r="B121" s="116" t="s">
        <v>80</v>
      </c>
      <c r="C121" s="94"/>
      <c r="D121" s="87"/>
      <c r="E121" s="87"/>
      <c r="F121" s="151">
        <f>F120+F117+F91</f>
        <v>0</v>
      </c>
      <c r="G121" s="83"/>
      <c r="H121" s="93"/>
    </row>
    <row r="122" spans="1:8" s="92" customFormat="1" x14ac:dyDescent="0.25">
      <c r="A122" s="11"/>
      <c r="B122" s="116" t="s">
        <v>81</v>
      </c>
      <c r="C122" s="11"/>
      <c r="D122" s="150"/>
      <c r="E122" s="150"/>
      <c r="F122" s="151">
        <f>F121/5</f>
        <v>0</v>
      </c>
      <c r="H122" s="95"/>
    </row>
    <row r="123" spans="1:8" s="92" customFormat="1" x14ac:dyDescent="0.25">
      <c r="A123" s="83"/>
      <c r="B123" s="118"/>
      <c r="C123" s="83"/>
      <c r="D123" s="149"/>
      <c r="E123" s="149"/>
      <c r="F123" s="149"/>
    </row>
    <row r="124" spans="1:8" s="92" customFormat="1" x14ac:dyDescent="0.25">
      <c r="A124" s="94"/>
      <c r="B124" s="119" t="s">
        <v>82</v>
      </c>
      <c r="C124" s="94"/>
      <c r="D124" s="87"/>
      <c r="E124" s="87"/>
      <c r="F124" s="151">
        <f>F122+F121</f>
        <v>0</v>
      </c>
      <c r="G124" s="83"/>
      <c r="H124" s="93"/>
    </row>
    <row r="126" spans="1:8" x14ac:dyDescent="0.25">
      <c r="B126" s="153" t="s">
        <v>117</v>
      </c>
    </row>
    <row r="127" spans="1:8" x14ac:dyDescent="0.25">
      <c r="B127" s="153"/>
    </row>
    <row r="128" spans="1:8" x14ac:dyDescent="0.25">
      <c r="B128" s="153" t="s">
        <v>118</v>
      </c>
    </row>
    <row r="129" spans="2:3" x14ac:dyDescent="0.25">
      <c r="B129" s="153"/>
    </row>
    <row r="130" spans="2:3" x14ac:dyDescent="0.25">
      <c r="B130" s="153" t="s">
        <v>120</v>
      </c>
    </row>
    <row r="133" spans="2:3" s="154" customFormat="1" ht="15.75" x14ac:dyDescent="0.25">
      <c r="B133" s="154" t="s">
        <v>111</v>
      </c>
      <c r="C133" s="154" t="s">
        <v>112</v>
      </c>
    </row>
    <row r="134" spans="2:3" x14ac:dyDescent="0.25">
      <c r="B134" s="7" t="s">
        <v>119</v>
      </c>
    </row>
  </sheetData>
  <mergeCells count="1">
    <mergeCell ref="A1:F2"/>
  </mergeCells>
  <pageMargins left="0.70866141732283472" right="0.70866141732283472" top="0.74803149606299213" bottom="0.74803149606299213" header="0.31496062992125984" footer="0.31496062992125984"/>
  <pageSetup paperSize="9" scale="70" fitToHeight="2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24-14</vt:lpstr>
      <vt:lpstr>24-11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Якушев Константин Эдуардович</dc:creator>
  <cp:lastModifiedBy>Пономаренко Дмитрий Владимирович</cp:lastModifiedBy>
  <cp:lastPrinted>2020-07-22T11:07:42Z</cp:lastPrinted>
  <dcterms:created xsi:type="dcterms:W3CDTF">2020-07-22T10:58:49Z</dcterms:created>
  <dcterms:modified xsi:type="dcterms:W3CDTF">2020-07-22T11:30:19Z</dcterms:modified>
</cp:coreProperties>
</file>